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4_{B443F97C-265C-4F5F-956F-349D5F692526}" xr6:coauthVersionLast="47" xr6:coauthVersionMax="47" xr10:uidLastSave="{00000000-0000-0000-0000-000000000000}"/>
  <bookViews>
    <workbookView xWindow="-120" yWindow="-120" windowWidth="20730" windowHeight="11160" tabRatio="832" xr2:uid="{00000000-000D-0000-FFFF-FFFF00000000}"/>
  </bookViews>
  <sheets>
    <sheet name="BS" sheetId="21" r:id="rId1"/>
    <sheet name="PL" sheetId="22" r:id="rId2"/>
    <sheet name="NW" sheetId="23" r:id="rId3"/>
    <sheet name="CF" sheetId="25" r:id="rId4"/>
    <sheet name="BS (千円)" sheetId="30" r:id="rId5"/>
    <sheet name="PL (千円)" sheetId="31" r:id="rId6"/>
    <sheet name="NW (千円)" sheetId="32" r:id="rId7"/>
    <sheet name="CF (千円)" sheetId="33" r:id="rId8"/>
    <sheet name="BS (百万円)" sheetId="34" r:id="rId9"/>
    <sheet name="PL (百万円)" sheetId="35" r:id="rId10"/>
    <sheet name="NW (百万円)" sheetId="36" r:id="rId11"/>
    <sheet name="CF (百万円)" sheetId="37" r:id="rId12"/>
    <sheet name="PL及びNWM" sheetId="24" state="hidden" r:id="rId13"/>
  </sheets>
  <definedNames>
    <definedName name="_xlnm._FilterDatabase" localSheetId="0" hidden="1">BS!#REF!</definedName>
    <definedName name="_xlnm._FilterDatabase" localSheetId="4" hidden="1">'BS (千円)'!#REF!</definedName>
    <definedName name="_xlnm._FilterDatabase" localSheetId="8" hidden="1">'BS (百万円)'!#REF!</definedName>
    <definedName name="_xlnm._FilterDatabase" localSheetId="3" hidden="1">CF!#REF!</definedName>
    <definedName name="_xlnm._FilterDatabase" localSheetId="7" hidden="1">'CF (千円)'!#REF!</definedName>
    <definedName name="_xlnm._FilterDatabase" localSheetId="11" hidden="1">'CF (百万円)'!#REF!</definedName>
    <definedName name="_xlnm._FilterDatabase" localSheetId="2" hidden="1">NW!#REF!</definedName>
    <definedName name="_xlnm._FilterDatabase" localSheetId="6" hidden="1">'NW (千円)'!#REF!</definedName>
    <definedName name="_xlnm._FilterDatabase" localSheetId="10" hidden="1">'NW (百万円)'!#REF!</definedName>
    <definedName name="_xlnm._FilterDatabase" localSheetId="1" hidden="1">PL!#REF!</definedName>
    <definedName name="_xlnm._FilterDatabase" localSheetId="5" hidden="1">'PL (千円)'!#REF!</definedName>
    <definedName name="_xlnm._FilterDatabase" localSheetId="9" hidden="1">'PL (百万円)'!#REF!</definedName>
    <definedName name="_xlnm.Print_Area" localSheetId="0">BS!$A$1:$AA$63</definedName>
    <definedName name="_xlnm.Print_Area" localSheetId="4">'BS (千円)'!$A$1:$AA$63</definedName>
    <definedName name="_xlnm.Print_Area" localSheetId="8">'BS (百万円)'!$A$1:$AA$63</definedName>
    <definedName name="_xlnm.Print_Area" localSheetId="3">CF!$A$1:$M$60</definedName>
    <definedName name="_xlnm.Print_Area" localSheetId="7">'CF (千円)'!$A$1:$M$60</definedName>
    <definedName name="_xlnm.Print_Area" localSheetId="11">'CF (百万円)'!$A$1:$M$60</definedName>
    <definedName name="_xlnm.Print_Area" localSheetId="2">NW!$A$1:$M$24</definedName>
    <definedName name="_xlnm.Print_Area" localSheetId="6">'NW (千円)'!$A$1:$M$24</definedName>
    <definedName name="_xlnm.Print_Area" localSheetId="10">'NW (百万円)'!$A$1:$M$24</definedName>
    <definedName name="_xlnm.Print_Area" localSheetId="1">PL!$A$1:$N$42</definedName>
    <definedName name="_xlnm.Print_Area" localSheetId="5">'PL (千円)'!$A$1:$N$42</definedName>
    <definedName name="_xlnm.Print_Area" localSheetId="9">'PL (百万円)'!$A$1:$N$42</definedName>
    <definedName name="_xlnm.Print_Area" localSheetId="12">PL及びNWM!$A$1:$U$57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37" l="1"/>
  <c r="L56" i="37"/>
  <c r="L53" i="37"/>
  <c r="L50" i="37"/>
  <c r="L49" i="37"/>
  <c r="L47" i="37"/>
  <c r="L46" i="37"/>
  <c r="L42" i="37"/>
  <c r="L41" i="37"/>
  <c r="L40" i="37"/>
  <c r="L39" i="37"/>
  <c r="L38" i="37"/>
  <c r="L36" i="37"/>
  <c r="L35" i="37"/>
  <c r="L34" i="37"/>
  <c r="L33" i="37"/>
  <c r="L32" i="37"/>
  <c r="L28" i="37"/>
  <c r="L27" i="37"/>
  <c r="L26" i="37"/>
  <c r="L24" i="37"/>
  <c r="L23" i="37"/>
  <c r="L22" i="37"/>
  <c r="L21" i="37"/>
  <c r="L19" i="37"/>
  <c r="L18" i="37"/>
  <c r="L17" i="37"/>
  <c r="L16" i="37"/>
  <c r="L14" i="37"/>
  <c r="L13" i="37"/>
  <c r="L12" i="37"/>
  <c r="L11" i="37"/>
  <c r="L21" i="36"/>
  <c r="K21" i="36"/>
  <c r="K20" i="36"/>
  <c r="K19" i="36"/>
  <c r="K18" i="36"/>
  <c r="K17" i="36"/>
  <c r="K16" i="36"/>
  <c r="K15" i="36"/>
  <c r="L12" i="36"/>
  <c r="L11" i="36"/>
  <c r="L9" i="36"/>
  <c r="L8" i="36"/>
  <c r="K8" i="36"/>
  <c r="M40" i="35"/>
  <c r="M39" i="35"/>
  <c r="M37" i="35"/>
  <c r="M36" i="35"/>
  <c r="M35" i="35"/>
  <c r="M34" i="35"/>
  <c r="M33" i="35"/>
  <c r="M30" i="35"/>
  <c r="M29" i="35"/>
  <c r="M27" i="35"/>
  <c r="M26" i="35"/>
  <c r="M25" i="35"/>
  <c r="M24" i="35"/>
  <c r="M22" i="35"/>
  <c r="M21" i="35"/>
  <c r="M20" i="35"/>
  <c r="M18" i="35"/>
  <c r="M17" i="35"/>
  <c r="M16" i="35"/>
  <c r="M15" i="35"/>
  <c r="M13" i="35"/>
  <c r="M12" i="35"/>
  <c r="M11" i="35"/>
  <c r="M10" i="35"/>
  <c r="Z21" i="34"/>
  <c r="Z20" i="34"/>
  <c r="Z19" i="34"/>
  <c r="Z18" i="34"/>
  <c r="Z17" i="34"/>
  <c r="Z16" i="34"/>
  <c r="Z15" i="34"/>
  <c r="Z14" i="34"/>
  <c r="Z12" i="34"/>
  <c r="Z11" i="34"/>
  <c r="Z10" i="34"/>
  <c r="Z9" i="34"/>
  <c r="Z8" i="34"/>
  <c r="N61" i="34"/>
  <c r="N60" i="34"/>
  <c r="N59" i="34"/>
  <c r="N58" i="34"/>
  <c r="N57" i="34"/>
  <c r="N55" i="34"/>
  <c r="N54" i="34"/>
  <c r="N53" i="34"/>
  <c r="N51" i="34"/>
  <c r="N50" i="34"/>
  <c r="N49" i="34"/>
  <c r="N48" i="34"/>
  <c r="N46" i="34"/>
  <c r="N45" i="34"/>
  <c r="N44" i="34"/>
  <c r="N43" i="34"/>
  <c r="N42" i="34"/>
  <c r="N41" i="34"/>
  <c r="N38" i="34"/>
  <c r="N37" i="34"/>
  <c r="N35" i="34"/>
  <c r="N34" i="34"/>
  <c r="N33" i="34"/>
  <c r="N32" i="34"/>
  <c r="N31" i="34"/>
  <c r="N30" i="34"/>
  <c r="N29" i="34"/>
  <c r="N28" i="34"/>
  <c r="N27" i="34"/>
  <c r="N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L57" i="33"/>
  <c r="L56" i="33"/>
  <c r="L53" i="33"/>
  <c r="L50" i="33"/>
  <c r="L49" i="33"/>
  <c r="L47" i="33"/>
  <c r="L46" i="33"/>
  <c r="L42" i="33"/>
  <c r="L41" i="33"/>
  <c r="L40" i="33"/>
  <c r="L39" i="33"/>
  <c r="L38" i="33"/>
  <c r="L36" i="33"/>
  <c r="L35" i="33"/>
  <c r="L34" i="33"/>
  <c r="L33" i="33"/>
  <c r="L32" i="33"/>
  <c r="L28" i="33"/>
  <c r="L27" i="33"/>
  <c r="L26" i="33"/>
  <c r="L24" i="33"/>
  <c r="L23" i="33"/>
  <c r="L22" i="33"/>
  <c r="L21" i="33"/>
  <c r="L19" i="33"/>
  <c r="L18" i="33"/>
  <c r="L17" i="33"/>
  <c r="L16" i="33"/>
  <c r="L14" i="33"/>
  <c r="L13" i="33"/>
  <c r="L12" i="33"/>
  <c r="L11" i="33"/>
  <c r="L21" i="32"/>
  <c r="K21" i="32"/>
  <c r="K20" i="32"/>
  <c r="K19" i="32"/>
  <c r="K18" i="32"/>
  <c r="K17" i="32"/>
  <c r="K16" i="32"/>
  <c r="K15" i="32"/>
  <c r="L12" i="32"/>
  <c r="L11" i="32"/>
  <c r="L9" i="32"/>
  <c r="L8" i="32"/>
  <c r="K8" i="32"/>
  <c r="M40" i="31"/>
  <c r="M39" i="31"/>
  <c r="M37" i="31"/>
  <c r="M36" i="31"/>
  <c r="M35" i="31"/>
  <c r="M34" i="31"/>
  <c r="M33" i="31"/>
  <c r="M30" i="31"/>
  <c r="M29" i="31"/>
  <c r="M27" i="31"/>
  <c r="M26" i="31"/>
  <c r="M25" i="31"/>
  <c r="M24" i="31"/>
  <c r="M22" i="31"/>
  <c r="M21" i="31"/>
  <c r="M20" i="31"/>
  <c r="M18" i="31"/>
  <c r="M17" i="31"/>
  <c r="M16" i="31"/>
  <c r="M15" i="31"/>
  <c r="M13" i="31"/>
  <c r="M12" i="31"/>
  <c r="M11" i="31"/>
  <c r="M10" i="31"/>
  <c r="Z21" i="30"/>
  <c r="Z20" i="30"/>
  <c r="Z19" i="30"/>
  <c r="Z18" i="30"/>
  <c r="Z17" i="30"/>
  <c r="Z16" i="30"/>
  <c r="Z15" i="30"/>
  <c r="Z14" i="30"/>
  <c r="Z12" i="30"/>
  <c r="Z11" i="30"/>
  <c r="Z10" i="30"/>
  <c r="Z9" i="30"/>
  <c r="Z8" i="30"/>
  <c r="N61" i="30"/>
  <c r="N60" i="30"/>
  <c r="N59" i="30"/>
  <c r="N58" i="30"/>
  <c r="N57" i="30"/>
  <c r="N55" i="30"/>
  <c r="N54" i="30"/>
  <c r="N53" i="30"/>
  <c r="N51" i="30"/>
  <c r="N50" i="30"/>
  <c r="N49" i="30"/>
  <c r="N48" i="30"/>
  <c r="N46" i="30"/>
  <c r="N45" i="30"/>
  <c r="N44" i="30"/>
  <c r="N43" i="30"/>
  <c r="N42" i="30"/>
  <c r="N41" i="30"/>
  <c r="N38" i="30"/>
  <c r="N37" i="30"/>
  <c r="N35" i="30"/>
  <c r="N34" i="30"/>
  <c r="N33" i="30"/>
  <c r="N32" i="30"/>
  <c r="N31" i="30"/>
  <c r="N30" i="30"/>
  <c r="N29" i="30"/>
  <c r="N28" i="30"/>
  <c r="N27" i="30"/>
  <c r="N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J8" i="23" l="1"/>
  <c r="Z7" i="21"/>
  <c r="N25" i="21"/>
  <c r="N9" i="21"/>
  <c r="N36" i="21"/>
  <c r="N40" i="21"/>
  <c r="N47" i="21"/>
  <c r="N56" i="21"/>
  <c r="N25" i="30" l="1"/>
  <c r="N25" i="34"/>
  <c r="N40" i="34"/>
  <c r="N40" i="30"/>
  <c r="Z7" i="30"/>
  <c r="Z7" i="34"/>
  <c r="N56" i="34"/>
  <c r="N56" i="30"/>
  <c r="N47" i="30"/>
  <c r="N47" i="34"/>
  <c r="N36" i="34"/>
  <c r="N36" i="30"/>
  <c r="J8" i="36"/>
  <c r="J8" i="32"/>
  <c r="N9" i="34"/>
  <c r="N9" i="30"/>
  <c r="N52" i="21"/>
  <c r="N39" i="21"/>
  <c r="N8" i="21"/>
  <c r="B2" i="37"/>
  <c r="B2" i="36"/>
  <c r="B2" i="35"/>
  <c r="B2" i="34"/>
  <c r="B2" i="33"/>
  <c r="B2" i="32"/>
  <c r="B2" i="31"/>
  <c r="B2" i="30"/>
  <c r="N39" i="30" l="1"/>
  <c r="N39" i="34"/>
  <c r="N52" i="34"/>
  <c r="N52" i="30"/>
  <c r="N8" i="34"/>
  <c r="N8" i="30"/>
  <c r="N7" i="21"/>
  <c r="J11" i="23"/>
  <c r="J12" i="23"/>
  <c r="J12" i="32" l="1"/>
  <c r="J12" i="36"/>
  <c r="J11" i="36"/>
  <c r="J11" i="32"/>
  <c r="N7" i="30"/>
  <c r="N7" i="34"/>
  <c r="N62" i="21"/>
  <c r="L15" i="23"/>
  <c r="L16" i="23"/>
  <c r="L17" i="23"/>
  <c r="L18" i="23"/>
  <c r="L15" i="36" l="1"/>
  <c r="L15" i="32"/>
  <c r="L17" i="36"/>
  <c r="L17" i="32"/>
  <c r="L18" i="32"/>
  <c r="L18" i="36"/>
  <c r="L16" i="32"/>
  <c r="L16" i="36"/>
  <c r="N62" i="30"/>
  <c r="N62" i="34"/>
  <c r="J20" i="23"/>
  <c r="J21" i="23"/>
  <c r="J19" i="23"/>
  <c r="J21" i="32" l="1"/>
  <c r="J21" i="36"/>
  <c r="J20" i="32"/>
  <c r="J20" i="36"/>
  <c r="J19" i="32"/>
  <c r="J19" i="36"/>
  <c r="L58" i="25"/>
  <c r="L58" i="37" l="1"/>
  <c r="L58" i="33"/>
  <c r="B4" i="37"/>
  <c r="B3" i="37"/>
  <c r="B4" i="36"/>
  <c r="B3" i="36"/>
  <c r="B4" i="35"/>
  <c r="B3" i="35"/>
  <c r="B3" i="34"/>
  <c r="B4" i="33"/>
  <c r="B3" i="33"/>
  <c r="B4" i="32"/>
  <c r="B3" i="32"/>
  <c r="B4" i="31"/>
  <c r="B3" i="31"/>
  <c r="B3" i="30"/>
  <c r="L48" i="25" l="1"/>
  <c r="L45" i="25"/>
  <c r="L37" i="25"/>
  <c r="L31" i="25"/>
  <c r="L25" i="25"/>
  <c r="L20" i="25"/>
  <c r="L15" i="25"/>
  <c r="L10" i="25"/>
  <c r="K14" i="23"/>
  <c r="J9" i="23"/>
  <c r="L10" i="23"/>
  <c r="M38" i="22"/>
  <c r="M32" i="22"/>
  <c r="M28" i="22"/>
  <c r="M23" i="22"/>
  <c r="M19" i="22"/>
  <c r="M14" i="22"/>
  <c r="M9" i="22"/>
  <c r="Z13" i="21"/>
  <c r="M38" i="35" l="1"/>
  <c r="M38" i="31"/>
  <c r="L31" i="33"/>
  <c r="L31" i="37"/>
  <c r="L15" i="33"/>
  <c r="L15" i="37"/>
  <c r="M19" i="31"/>
  <c r="M19" i="35"/>
  <c r="Z13" i="34"/>
  <c r="Z13" i="30"/>
  <c r="L45" i="33"/>
  <c r="L45" i="37"/>
  <c r="M23" i="31"/>
  <c r="M23" i="35"/>
  <c r="L37" i="33"/>
  <c r="L37" i="37"/>
  <c r="M28" i="31"/>
  <c r="M28" i="35"/>
  <c r="L20" i="37"/>
  <c r="L20" i="33"/>
  <c r="M32" i="31"/>
  <c r="M32" i="35"/>
  <c r="K14" i="32"/>
  <c r="K14" i="36"/>
  <c r="L25" i="33"/>
  <c r="L25" i="37"/>
  <c r="L48" i="33"/>
  <c r="L48" i="37"/>
  <c r="L10" i="37"/>
  <c r="L10" i="33"/>
  <c r="L10" i="36"/>
  <c r="L10" i="32"/>
  <c r="J9" i="36"/>
  <c r="J9" i="32"/>
  <c r="M14" i="35"/>
  <c r="M14" i="31"/>
  <c r="M9" i="31"/>
  <c r="M9" i="35"/>
  <c r="L14" i="23"/>
  <c r="L51" i="25"/>
  <c r="L43" i="25"/>
  <c r="L9" i="25"/>
  <c r="J10" i="23"/>
  <c r="L13" i="23"/>
  <c r="K22" i="23"/>
  <c r="Z22" i="21"/>
  <c r="M8" i="22"/>
  <c r="L14" i="32" l="1"/>
  <c r="L14" i="36"/>
  <c r="L51" i="37"/>
  <c r="L51" i="33"/>
  <c r="Z22" i="30"/>
  <c r="Z22" i="34"/>
  <c r="K22" i="32"/>
  <c r="K22" i="36"/>
  <c r="L43" i="33"/>
  <c r="L43" i="37"/>
  <c r="L9" i="37"/>
  <c r="L9" i="33"/>
  <c r="J10" i="36"/>
  <c r="J10" i="32"/>
  <c r="L13" i="32"/>
  <c r="L13" i="36"/>
  <c r="M8" i="35"/>
  <c r="M8" i="31"/>
  <c r="L22" i="23"/>
  <c r="L23" i="23" s="1"/>
  <c r="K23" i="23"/>
  <c r="J13" i="23"/>
  <c r="L29" i="25"/>
  <c r="M7" i="22"/>
  <c r="J22" i="23" l="1"/>
  <c r="L29" i="37"/>
  <c r="L29" i="33"/>
  <c r="J13" i="36"/>
  <c r="J13" i="32"/>
  <c r="J22" i="36"/>
  <c r="J22" i="32"/>
  <c r="L22" i="32"/>
  <c r="L22" i="36"/>
  <c r="L23" i="36"/>
  <c r="L23" i="32"/>
  <c r="K23" i="32"/>
  <c r="K23" i="36"/>
  <c r="M7" i="31"/>
  <c r="M7" i="35"/>
  <c r="L52" i="25"/>
  <c r="J23" i="23"/>
  <c r="M31" i="22"/>
  <c r="Z24" i="21"/>
  <c r="L52" i="37" l="1"/>
  <c r="L52" i="33"/>
  <c r="J23" i="36"/>
  <c r="J23" i="32"/>
  <c r="M31" i="31"/>
  <c r="M31" i="35"/>
  <c r="Z24" i="34"/>
  <c r="Z24" i="30"/>
  <c r="L54" i="25"/>
  <c r="M41" i="22"/>
  <c r="Z61" i="21"/>
  <c r="L54" i="33" l="1"/>
  <c r="L54" i="37"/>
  <c r="M41" i="31"/>
  <c r="M41" i="35"/>
  <c r="Z61" i="30"/>
  <c r="Z61" i="34"/>
  <c r="L59" i="25"/>
  <c r="Z62" i="21"/>
  <c r="Z25" i="21"/>
  <c r="L59" i="33" l="1"/>
  <c r="L59" i="37"/>
  <c r="Z62" i="34"/>
  <c r="Z62" i="30"/>
  <c r="Z25" i="30"/>
  <c r="Z25" i="34"/>
</calcChain>
</file>

<file path=xl/sharedStrings.xml><?xml version="1.0" encoding="utf-8"?>
<sst xmlns="http://schemas.openxmlformats.org/spreadsheetml/2006/main" count="678" uniqueCount="194">
  <si>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</si>
  <si>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</si>
  <si>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</si>
  <si>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</si>
  <si>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</si>
  <si>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</si>
  <si>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</si>
  <si>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</si>
  <si>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</si>
  <si>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</si>
  <si>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</si>
  <si>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</si>
  <si>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</si>
  <si>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</si>
  <si>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</si>
  <si>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</si>
  <si>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</si>
  <si>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</si>
  <si>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</si>
  <si>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</si>
  <si>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</si>
  <si>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</si>
  <si>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</si>
  <si>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</si>
  <si>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</si>
  <si>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</si>
  <si>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</si>
  <si>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</si>
  <si>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</si>
  <si>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</si>
  <si>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</si>
  <si>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</si>
  <si>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</si>
  <si>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</si>
  <si>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</si>
  <si>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</si>
  <si>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</si>
  <si>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</si>
  <si>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</si>
  <si>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</si>
  <si>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</si>
  <si>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</si>
  <si>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</si>
  <si>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</si>
  <si>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</si>
  <si>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</si>
  <si>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</si>
  <si>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</si>
  <si>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</si>
  <si>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</si>
  <si>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</si>
  <si>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</si>
  <si>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</si>
  <si>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</si>
  <si>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</si>
  <si>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</si>
  <si>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</si>
  <si>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</si>
  <si>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</si>
  <si>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</si>
  <si>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</si>
  <si>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自　平成　　年　　月　　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</si>
  <si>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</si>
  <si>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</si>
  <si>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</si>
  <si>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</si>
  <si>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</si>
  <si>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</si>
  <si>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</si>
  <si>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</si>
  <si>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</si>
  <si>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</si>
  <si>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</si>
  <si>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</si>
  <si>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</si>
  <si>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</si>
  <si>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</si>
  <si>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</si>
  <si>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</si>
  <si>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</si>
  <si>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</si>
  <si>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</si>
  <si>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</si>
  <si>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</si>
  <si>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</si>
  <si>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</si>
  <si>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</si>
  <si>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</si>
  <si>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</si>
  <si>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</si>
  <si>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</si>
  <si>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</si>
  <si>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</si>
  <si>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</si>
  <si>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</si>
  <si>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</si>
  <si>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</si>
  <si>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</si>
  <si>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</si>
  <si>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</si>
  <si>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</si>
  <si>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</si>
  <si>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</si>
  <si>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</si>
  <si>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</si>
  <si>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</si>
  <si>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</si>
  <si>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</si>
  <si>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</si>
  <si>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</si>
  <si>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</si>
  <si>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3"/>
  </si>
  <si>
    <t>余剰分（不足分）</t>
    <rPh sb="0" eb="3">
      <t>ヨジョウブン</t>
    </rPh>
    <rPh sb="4" eb="6">
      <t>フソク</t>
    </rPh>
    <rPh sb="6" eb="7">
      <t>ブン</t>
    </rPh>
    <phoneticPr fontId="3"/>
  </si>
  <si>
    <t>固定資産等の変動（内部変動）</t>
    <rPh sb="9" eb="11">
      <t>ナイブ</t>
    </rPh>
    <rPh sb="11" eb="13">
      <t>ヘンドウ</t>
    </rPh>
    <phoneticPr fontId="3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</si>
  <si>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</si>
  <si>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</si>
  <si>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</si>
  <si>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</si>
  <si>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</si>
  <si>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</si>
  <si>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</si>
  <si>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</si>
  <si>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</si>
  <si>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</si>
  <si>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</si>
  <si>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</si>
  <si>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</si>
  <si>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</si>
  <si>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</si>
  <si>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</si>
  <si>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</si>
  <si>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</si>
  <si>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</si>
  <si>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</si>
  <si>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</si>
  <si>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</si>
  <si>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</si>
  <si>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</si>
  <si>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</si>
  <si>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</si>
  <si>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</si>
  <si>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</si>
  <si>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</si>
  <si>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</si>
  <si>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</si>
  <si>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</si>
  <si>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</si>
  <si>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</si>
  <si>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</si>
  <si>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</si>
  <si>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</si>
  <si>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</si>
  <si>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</si>
  <si>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</si>
  <si>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</si>
  <si>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</si>
  <si>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</si>
  <si>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</si>
  <si>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</si>
  <si>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</si>
  <si>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</si>
  <si>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</si>
  <si>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</si>
  <si>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</si>
  <si>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</si>
  <si>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</si>
  <si>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</si>
  <si>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</si>
  <si>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</si>
  <si>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至　平成　　年　　月　　日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</si>
  <si>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</si>
  <si>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</si>
  <si>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</si>
  <si>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</si>
  <si>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　</t>
    <phoneticPr fontId="3"/>
  </si>
  <si>
    <t>その他</t>
    <phoneticPr fontId="3"/>
  </si>
  <si>
    <t>固定資産等形成分</t>
    <phoneticPr fontId="3"/>
  </si>
  <si>
    <t>純行政コスト</t>
    <phoneticPr fontId="3"/>
  </si>
  <si>
    <t>国県等補助金</t>
    <phoneticPr fontId="3"/>
  </si>
  <si>
    <t>本年度差額</t>
    <phoneticPr fontId="3"/>
  </si>
  <si>
    <t>本年度純資産変動額</t>
    <phoneticPr fontId="3"/>
  </si>
  <si>
    <t>本年度末純資産残高</t>
    <phoneticPr fontId="3"/>
  </si>
  <si>
    <t>一般会計等貸借対照表</t>
    <rPh sb="0" eb="5">
      <t>イッパンカイケイトウ</t>
    </rPh>
    <rPh sb="5" eb="7">
      <t>タイシャク</t>
    </rPh>
    <rPh sb="7" eb="10">
      <t>タイショウヒョウ</t>
    </rPh>
    <phoneticPr fontId="3"/>
  </si>
  <si>
    <t>一般会計等行政コスト計算書</t>
    <rPh sb="0" eb="5">
      <t>イッパンカイケイトウ</t>
    </rPh>
    <rPh sb="5" eb="7">
      <t>ギョウセイ</t>
    </rPh>
    <rPh sb="10" eb="13">
      <t>ケイサンショ</t>
    </rPh>
    <phoneticPr fontId="3"/>
  </si>
  <si>
    <t>一般会計等純資産変動計算書</t>
    <rPh sb="0" eb="5">
      <t>イッパンカイケイトウ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</si>
  <si>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5">
      <t>イッパンカイケイトウ</t>
    </rPh>
    <rPh sb="5" eb="7">
      <t>シキン</t>
    </rPh>
    <rPh sb="7" eb="9">
      <t>シュウシ</t>
    </rPh>
    <rPh sb="9" eb="12">
      <t>ケイサンショ</t>
    </rPh>
    <phoneticPr fontId="3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</si>
  <si>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</si>
  <si>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</si>
  <si>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（単位：円）</t>
    <rPh sb="4" eb="5">
      <t>エン</t>
    </rPh>
    <phoneticPr fontId="3"/>
  </si>
  <si>
    <t>（単位：千円）</t>
    <rPh sb="4" eb="5">
      <t>セン</t>
    </rPh>
    <rPh sb="5" eb="6">
      <t>エン</t>
    </rPh>
    <phoneticPr fontId="3"/>
  </si>
  <si>
    <t>（単位：百万円）</t>
    <rPh sb="4" eb="5">
      <t>ヒャク</t>
    </rPh>
    <rPh sb="5" eb="6">
      <t>マン</t>
    </rPh>
    <rPh sb="6" eb="7">
      <t>エン</t>
    </rPh>
    <phoneticPr fontId="3"/>
  </si>
  <si>
    <t>（令和４年３月31日現在）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</si>
  <si>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自　　令和３年４月 １日</t>
    <rPh sb="0" eb="1">
      <t>ジ</t>
    </rPh>
    <rPh sb="3" eb="5">
      <t>レイワ</t>
    </rPh>
    <rPh sb="6" eb="7">
      <t>ネン</t>
    </rPh>
    <rPh sb="8" eb="9">
      <t>ガツ</t>
    </rPh>
    <rPh sb="11" eb="12">
      <t>ニチ</t>
    </rPh>
    <phoneticPr fontId="3"/>
  </si>
  <si>
    <t>至　　令和４年３月31日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</si>
</sst>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△&quot;#,###;\-"/>
    <numFmt numFmtId="177" formatCode="#,##0;&quot;△&quot;#,##0;\-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i/>
      <strike/>
      <sz val="10.5"/>
      <color rgb="FFFF0000"/>
      <name val="ＭＳ Ｐゴシック"/>
      <family val="3"/>
      <charset val="128"/>
    </font>
    <font>
      <i/>
      <strike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58">
      <alignment horizontal="center" vertical="center"/>
    </xf>
  </cellStyleXfs>
  <cellXfs count="3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6" fillId="0" borderId="0" xfId="1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38" fontId="6" fillId="0" borderId="23" xfId="1" applyFont="1" applyBorder="1">
      <alignment vertical="center"/>
    </xf>
    <xf numFmtId="38" fontId="11" fillId="0" borderId="23" xfId="1" applyFont="1" applyBorder="1">
      <alignment vertical="center"/>
    </xf>
    <xf numFmtId="0" fontId="10" fillId="0" borderId="23" xfId="0" applyFont="1" applyBorder="1">
      <alignment vertical="center"/>
    </xf>
    <xf numFmtId="38" fontId="11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15" fillId="0" borderId="41" xfId="1" applyFont="1" applyBorder="1">
      <alignment vertical="center"/>
    </xf>
    <xf numFmtId="0" fontId="15" fillId="0" borderId="41" xfId="0" applyFont="1" applyBorder="1">
      <alignment vertical="center"/>
    </xf>
    <xf numFmtId="0" fontId="2" fillId="0" borderId="5" xfId="0" applyFont="1" applyBorder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38" fontId="17" fillId="2" borderId="0" xfId="1" applyFont="1" applyFill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8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7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2" fillId="0" borderId="13" xfId="0" applyFont="1" applyBorder="1">
      <alignment vertical="center"/>
    </xf>
    <xf numFmtId="0" fontId="15" fillId="0" borderId="0" xfId="3" applyFont="1">
      <alignment vertical="center"/>
    </xf>
    <xf numFmtId="0" fontId="17" fillId="0" borderId="9" xfId="0" applyFont="1" applyBorder="1">
      <alignment vertical="center"/>
    </xf>
    <xf numFmtId="0" fontId="15" fillId="0" borderId="9" xfId="3" applyFont="1" applyBorder="1">
      <alignment vertical="center"/>
    </xf>
    <xf numFmtId="0" fontId="15" fillId="0" borderId="9" xfId="3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5" fillId="0" borderId="0" xfId="2" applyFo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5" fillId="0" borderId="14" xfId="0" applyFont="1" applyBorder="1">
      <alignment vertical="center"/>
    </xf>
    <xf numFmtId="0" fontId="15" fillId="0" borderId="14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46" xfId="3" applyFont="1" applyBorder="1">
      <alignment vertical="center"/>
    </xf>
    <xf numFmtId="0" fontId="18" fillId="0" borderId="46" xfId="3" applyFont="1" applyBorder="1">
      <alignment vertical="center"/>
    </xf>
    <xf numFmtId="0" fontId="18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7" xfId="0" applyFont="1" applyBorder="1">
      <alignment vertical="center"/>
    </xf>
    <xf numFmtId="0" fontId="15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7" fillId="0" borderId="38" xfId="0" applyFont="1" applyBorder="1">
      <alignment vertical="center"/>
    </xf>
    <xf numFmtId="0" fontId="15" fillId="0" borderId="38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8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6" fillId="2" borderId="0" xfId="1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6" fillId="2" borderId="5" xfId="0" applyFont="1" applyFill="1" applyBorder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38" fontId="2" fillId="0" borderId="24" xfId="1" applyFont="1" applyBorder="1">
      <alignment vertical="center"/>
    </xf>
    <xf numFmtId="0" fontId="2" fillId="0" borderId="23" xfId="3" applyFont="1" applyBorder="1">
      <alignment vertical="center"/>
    </xf>
    <xf numFmtId="0" fontId="2" fillId="0" borderId="23" xfId="3" applyFont="1" applyBorder="1" applyAlignment="1">
      <alignment horizontal="left" vertical="center"/>
    </xf>
    <xf numFmtId="38" fontId="2" fillId="0" borderId="5" xfId="1" applyFont="1" applyBorder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5" xfId="2" applyFont="1" applyBorder="1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38" fontId="21" fillId="0" borderId="0" xfId="1" applyFont="1">
      <alignment vertical="center"/>
    </xf>
    <xf numFmtId="38" fontId="2" fillId="0" borderId="9" xfId="1" applyFont="1" applyBorder="1">
      <alignment vertical="center"/>
    </xf>
    <xf numFmtId="0" fontId="2" fillId="0" borderId="9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2" applyFont="1" applyBorder="1">
      <alignment vertical="center"/>
    </xf>
    <xf numFmtId="38" fontId="2" fillId="2" borderId="0" xfId="1" applyFont="1" applyFill="1">
      <alignment vertical="center"/>
    </xf>
    <xf numFmtId="38" fontId="21" fillId="2" borderId="0" xfId="1" applyFont="1" applyFill="1">
      <alignment vertical="center"/>
    </xf>
    <xf numFmtId="38" fontId="2" fillId="0" borderId="8" xfId="1" applyFont="1" applyBorder="1">
      <alignment vertical="center"/>
    </xf>
    <xf numFmtId="38" fontId="2" fillId="2" borderId="9" xfId="1" applyFont="1" applyFill="1" applyBorder="1">
      <alignment vertical="center"/>
    </xf>
    <xf numFmtId="38" fontId="21" fillId="0" borderId="1" xfId="1" applyFont="1" applyBorder="1">
      <alignment vertical="center"/>
    </xf>
    <xf numFmtId="38" fontId="2" fillId="0" borderId="23" xfId="1" applyFont="1" applyBorder="1">
      <alignment vertical="center"/>
    </xf>
    <xf numFmtId="38" fontId="10" fillId="0" borderId="23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2" applyFont="1" applyFill="1">
      <alignment vertical="center"/>
    </xf>
    <xf numFmtId="38" fontId="2" fillId="2" borderId="5" xfId="1" applyFont="1" applyFill="1" applyBorder="1">
      <alignment vertical="center"/>
    </xf>
    <xf numFmtId="0" fontId="21" fillId="2" borderId="0" xfId="0" applyFont="1" applyFill="1">
      <alignment vertical="center"/>
    </xf>
    <xf numFmtId="38" fontId="23" fillId="2" borderId="0" xfId="1" applyFont="1" applyFill="1">
      <alignment vertical="center"/>
    </xf>
    <xf numFmtId="0" fontId="23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38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38" fontId="24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21" fillId="0" borderId="29" xfId="1" applyFont="1" applyBorder="1">
      <alignment vertical="center"/>
    </xf>
    <xf numFmtId="38" fontId="2" fillId="0" borderId="30" xfId="1" applyFont="1" applyBorder="1">
      <alignment vertical="center"/>
    </xf>
    <xf numFmtId="38" fontId="10" fillId="0" borderId="30" xfId="1" applyFont="1" applyBorder="1">
      <alignment vertical="center"/>
    </xf>
    <xf numFmtId="0" fontId="10" fillId="0" borderId="30" xfId="0" applyFont="1" applyBorder="1">
      <alignment vertical="center"/>
    </xf>
    <xf numFmtId="177" fontId="2" fillId="0" borderId="61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177" fontId="2" fillId="0" borderId="62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38" fontId="2" fillId="0" borderId="13" xfId="1" applyFont="1" applyBorder="1">
      <alignment vertical="center"/>
    </xf>
    <xf numFmtId="0" fontId="2" fillId="0" borderId="14" xfId="3" applyFont="1" applyBorder="1">
      <alignment vertical="center"/>
    </xf>
    <xf numFmtId="177" fontId="2" fillId="0" borderId="64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0" fontId="21" fillId="0" borderId="9" xfId="3" applyFont="1" applyBorder="1">
      <alignment vertical="center"/>
    </xf>
    <xf numFmtId="0" fontId="2" fillId="0" borderId="9" xfId="3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177" fontId="2" fillId="0" borderId="67" xfId="0" applyNumberFormat="1" applyFont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14" xfId="3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177" fontId="2" fillId="0" borderId="36" xfId="0" applyNumberFormat="1" applyFont="1" applyBorder="1" applyAlignment="1">
      <alignment horizontal="right" vertical="center"/>
    </xf>
    <xf numFmtId="177" fontId="2" fillId="2" borderId="65" xfId="1" applyNumberFormat="1" applyFont="1" applyFill="1" applyBorder="1" applyAlignment="1">
      <alignment horizontal="right" vertical="center"/>
    </xf>
    <xf numFmtId="38" fontId="2" fillId="0" borderId="37" xfId="1" applyFont="1" applyBorder="1">
      <alignment vertical="center"/>
    </xf>
    <xf numFmtId="0" fontId="21" fillId="0" borderId="38" xfId="3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0" fillId="0" borderId="38" xfId="0" applyFont="1" applyBorder="1">
      <alignment vertical="center"/>
    </xf>
    <xf numFmtId="177" fontId="2" fillId="0" borderId="59" xfId="0" applyNumberFormat="1" applyFont="1" applyBorder="1" applyAlignment="1">
      <alignment horizontal="right" vertical="center"/>
    </xf>
    <xf numFmtId="177" fontId="2" fillId="2" borderId="68" xfId="1" applyNumberFormat="1" applyFont="1" applyFill="1" applyBorder="1" applyAlignment="1">
      <alignment horizontal="right" vertical="center"/>
    </xf>
    <xf numFmtId="38" fontId="21" fillId="0" borderId="18" xfId="1" applyFont="1" applyBorder="1">
      <alignment vertical="center"/>
    </xf>
    <xf numFmtId="0" fontId="2" fillId="0" borderId="19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19" xfId="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177" fontId="2" fillId="0" borderId="69" xfId="0" applyNumberFormat="1" applyFont="1" applyBorder="1" applyAlignment="1">
      <alignment horizontal="right" vertical="center"/>
    </xf>
    <xf numFmtId="177" fontId="2" fillId="2" borderId="70" xfId="1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2" fillId="2" borderId="75" xfId="0" applyFont="1" applyFill="1" applyBorder="1" applyAlignment="1">
      <alignment horizontal="center" vertical="center"/>
    </xf>
    <xf numFmtId="176" fontId="2" fillId="2" borderId="76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2" borderId="77" xfId="0" applyNumberFormat="1" applyFont="1" applyFill="1" applyBorder="1" applyAlignment="1">
      <alignment horizontal="right" vertical="center"/>
    </xf>
    <xf numFmtId="177" fontId="2" fillId="2" borderId="65" xfId="0" applyNumberFormat="1" applyFont="1" applyFill="1" applyBorder="1" applyAlignment="1">
      <alignment horizontal="right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right" vertical="center"/>
    </xf>
    <xf numFmtId="177" fontId="2" fillId="0" borderId="78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79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2" borderId="63" xfId="0" applyNumberFormat="1" applyFont="1" applyFill="1" applyBorder="1" applyAlignment="1" applyProtection="1">
      <alignment horizontal="right" vertical="center"/>
      <protection locked="0"/>
    </xf>
    <xf numFmtId="177" fontId="2" fillId="2" borderId="70" xfId="0" applyNumberFormat="1" applyFont="1" applyFill="1" applyBorder="1" applyAlignment="1" applyProtection="1">
      <alignment horizontal="right" vertical="center"/>
      <protection locked="0"/>
    </xf>
    <xf numFmtId="177" fontId="2" fillId="0" borderId="63" xfId="0" applyNumberFormat="1" applyFont="1" applyBorder="1" applyAlignment="1" applyProtection="1">
      <alignment horizontal="right" vertical="center"/>
      <protection locked="0"/>
    </xf>
    <xf numFmtId="177" fontId="2" fillId="0" borderId="70" xfId="0" applyNumberFormat="1" applyFont="1" applyBorder="1" applyAlignment="1" applyProtection="1">
      <alignment horizontal="right" vertical="center"/>
      <protection locked="0"/>
    </xf>
    <xf numFmtId="177" fontId="2" fillId="0" borderId="60" xfId="0" applyNumberFormat="1" applyFont="1" applyBorder="1" applyAlignment="1" applyProtection="1">
      <alignment horizontal="right" vertical="center"/>
      <protection locked="0"/>
    </xf>
    <xf numFmtId="177" fontId="2" fillId="0" borderId="61" xfId="0" applyNumberFormat="1" applyFont="1" applyBorder="1" applyAlignment="1" applyProtection="1">
      <alignment horizontal="right" vertical="center"/>
      <protection locked="0"/>
    </xf>
    <xf numFmtId="177" fontId="2" fillId="0" borderId="65" xfId="0" applyNumberFormat="1" applyFont="1" applyBorder="1" applyAlignment="1" applyProtection="1">
      <alignment horizontal="right" vertical="center"/>
      <protection locked="0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177" fontId="2" fillId="2" borderId="65" xfId="1" applyNumberFormat="1" applyFont="1" applyFill="1" applyBorder="1" applyAlignment="1" applyProtection="1">
      <alignment horizontal="right" vertical="center"/>
      <protection locked="0"/>
    </xf>
    <xf numFmtId="177" fontId="2" fillId="0" borderId="6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282"/>
  <sheetViews>
    <sheetView showGridLines="0" tabSelected="1" view="pageBreakPreview" zoomScaleNormal="100" zoomScaleSheetLayoutView="100" workbookViewId="0">
      <selection activeCell="S12" sqref="S12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51" t="s">
        <v>160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3.25" customHeight="1" x14ac:dyDescent="0.2">
      <c r="A2" s="2"/>
      <c r="B2" s="252" t="s">
        <v>182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5.75" customHeight="1" x14ac:dyDescent="0.15">
      <c r="B3" s="253" t="s">
        <v>191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</row>
    <row r="4" spans="1:26" s="3" customFormat="1" ht="15.75" customHeight="1" thickBot="1" x14ac:dyDescent="0.2">
      <c r="B4"/>
      <c r="Z4" s="107" t="s">
        <v>188</v>
      </c>
    </row>
    <row r="5" spans="1:26" s="4" customFormat="1" ht="14.25" customHeight="1" thickBot="1" x14ac:dyDescent="0.2">
      <c r="B5" s="254" t="s">
        <v>1</v>
      </c>
      <c r="C5" s="255"/>
      <c r="D5" s="255"/>
      <c r="E5" s="255"/>
      <c r="F5" s="255"/>
      <c r="G5" s="255"/>
      <c r="H5" s="255"/>
      <c r="I5" s="256"/>
      <c r="J5" s="256"/>
      <c r="K5" s="256"/>
      <c r="L5" s="256"/>
      <c r="M5" s="256"/>
      <c r="N5" s="219" t="s">
        <v>2</v>
      </c>
      <c r="O5" s="255" t="s">
        <v>1</v>
      </c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0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N8+N36+N39</f>
        <v>315790244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SUM(Z8:Z12)</f>
        <v>106043961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N9+N25+N34+N35</f>
        <v>277757244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38">
        <v>6178961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SUM(N10:N24)</f>
        <v>275487617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38"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38">
        <v>214320527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38">
        <v>99865000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38"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38"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38">
        <v>1476939295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38"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38">
        <v>-1422455424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SUM(Z14:Z21)</f>
        <v>6321802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38">
        <v>25057596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38">
        <v>611130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38">
        <v>-18374377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38"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38"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38"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38"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38"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38"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38"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38"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38">
        <v>5685070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38">
        <v>0</v>
      </c>
      <c r="O20" s="123"/>
      <c r="P20" s="123"/>
      <c r="Q20" s="124" t="s">
        <v>165</v>
      </c>
      <c r="R20" s="123"/>
      <c r="S20" s="123"/>
      <c r="T20" s="123"/>
      <c r="Z20" s="238">
        <v>25602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38">
        <v>0</v>
      </c>
      <c r="O21" s="123"/>
      <c r="P21" s="123"/>
      <c r="Q21" s="123" t="s">
        <v>16</v>
      </c>
      <c r="R21" s="123"/>
      <c r="S21" s="123"/>
      <c r="T21" s="123"/>
      <c r="Z21" s="238"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38">
        <v>0</v>
      </c>
      <c r="O22" s="257" t="s">
        <v>29</v>
      </c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25">
        <f>Z7+Z13</f>
        <v>112365763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38"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6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38"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N7+N55+N56</f>
        <v>403723244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SUM(N26:N33)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Z61-Z24</f>
        <v>-108221131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38"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38"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38"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38"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38"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38"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38"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38"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38">
        <v>1656021241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38">
        <v>-1653751614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N37+N38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38"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38"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N40+N44+N45+N46+N47+N50+N51</f>
        <v>38033000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SUM(N41:N43)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38"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38"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38"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38"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38"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38"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N48+N49</f>
        <v>38033000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38"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38">
        <v>38033000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38"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38"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N53+N54+N55+N56+N59+N60+N61</f>
        <v>92077632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38">
        <v>2650920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38">
        <v>1493712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38"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N57+N58</f>
        <v>87933000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38">
        <v>87933000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38"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38"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38">
        <v>0</v>
      </c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9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39">
        <v>0</v>
      </c>
      <c r="O61" s="260" t="s">
        <v>57</v>
      </c>
      <c r="P61" s="260"/>
      <c r="Q61" s="260"/>
      <c r="R61" s="260"/>
      <c r="S61" s="260"/>
      <c r="T61" s="260"/>
      <c r="U61" s="260"/>
      <c r="V61" s="260"/>
      <c r="W61" s="260"/>
      <c r="X61" s="260"/>
      <c r="Y61" s="261"/>
      <c r="Z61" s="222">
        <f>N62-Z22</f>
        <v>295502113</v>
      </c>
    </row>
    <row r="62" spans="2:26" ht="14.85" customHeight="1" thickBot="1" x14ac:dyDescent="0.2">
      <c r="B62" s="262" t="s">
        <v>58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4"/>
      <c r="N62" s="223">
        <f>N7+N52</f>
        <v>407867876</v>
      </c>
      <c r="O62" s="265" t="s">
        <v>59</v>
      </c>
      <c r="P62" s="265"/>
      <c r="Q62" s="265"/>
      <c r="R62" s="265"/>
      <c r="S62" s="265"/>
      <c r="T62" s="265"/>
      <c r="U62" s="265"/>
      <c r="V62" s="265"/>
      <c r="W62" s="265"/>
      <c r="X62" s="265"/>
      <c r="Y62" s="266"/>
      <c r="Z62" s="223">
        <f>Z22+Z61</f>
        <v>407867876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B4A5-10ED-4F5C-A845-36A1E15328D6}">
  <dimension ref="B1:W293"/>
  <sheetViews>
    <sheetView showGridLines="0" view="pageBreakPreview" zoomScaleNormal="100" zoomScaleSheetLayoutView="100" workbookViewId="0">
      <selection activeCell="M9" sqref="M9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51" t="s">
        <v>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2:16" ht="23.25" customHeight="1" x14ac:dyDescent="0.2">
      <c r="B2" s="252" t="str">
        <f>PL!B2</f>
        <v>一般会計等行政コスト計算書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6"/>
      <c r="O2" s="6"/>
      <c r="P2" s="6"/>
    </row>
    <row r="3" spans="2:16" ht="15.75" customHeight="1" x14ac:dyDescent="0.2">
      <c r="B3" s="293" t="str">
        <f>PL!B3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6"/>
      <c r="O3" s="6"/>
      <c r="P3" s="6"/>
    </row>
    <row r="4" spans="2:16" ht="15.75" customHeight="1" x14ac:dyDescent="0.2">
      <c r="B4" s="293" t="str">
        <f>PL!B4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190</v>
      </c>
      <c r="N5" s="6"/>
      <c r="O5" s="6"/>
      <c r="P5" s="6"/>
    </row>
    <row r="6" spans="2:16" ht="15.75" customHeight="1" thickBot="1" x14ac:dyDescent="0.25">
      <c r="B6" s="254" t="s">
        <v>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IF(AND(PL!M7/1000000&lt;0,PL!M7/1000000&gt;-0.5),"△0",IF(AND(PL!M7/1000000&gt;0,PL!M7/1000000&lt;0.5),"0",ROUND(PL!M7/1000000,0)))</f>
        <v>189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IF(AND(PL!M8/1000000&lt;0,PL!M8/1000000&gt;-0.5),"△0",IF(AND(PL!M8/1000000&gt;0,PL!M8/1000000&lt;0.5),"0",ROUND(PL!M8/1000000,0)))</f>
        <v>188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IF(AND(PL!M9/1000000&lt;0,PL!M9/1000000&gt;-0.5),"△0",IF(AND(PL!M9/1000000&gt;0,PL!M9/1000000&lt;0.5),"0",ROUND(PL!M9/1000000,0)))</f>
        <v>77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IF(AND(PL!M10/1000000&lt;0,PL!M10/1000000&gt;-0.5),"△0",IF(AND(PL!M10/1000000&gt;0,PL!M10/1000000&lt;0.5),"0",ROUND(PL!M10/1000000,0)))</f>
        <v>62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IF(AND(PL!M11/1000000&lt;0,PL!M11/1000000&gt;-0.5),"△0",IF(AND(PL!M11/1000000&gt;0,PL!M11/1000000&lt;0.5),"0",ROUND(PL!M11/1000000,0)))</f>
        <v>6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IF(AND(PL!M12/1000000&lt;0,PL!M12/1000000&gt;-0.5),"△0",IF(AND(PL!M12/1000000&gt;0,PL!M12/1000000&lt;0.5),"0",ROUND(PL!M12/1000000,0)))</f>
        <v>4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IF(AND(PL!M13/1000000&lt;0,PL!M13/1000000&gt;-0.5),"△0",IF(AND(PL!M13/1000000&gt;0,PL!M13/1000000&lt;0.5),"0",ROUND(PL!M13/1000000,0)))</f>
        <v>5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IF(AND(PL!M14/1000000&lt;0,PL!M14/1000000&gt;-0.5),"△0",IF(AND(PL!M14/1000000&gt;0,PL!M14/1000000&lt;0.5),"0",ROUND(PL!M14/1000000,0)))</f>
        <v>111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IF(AND(PL!M15/1000000&lt;0,PL!M15/1000000&gt;-0.5),"△0",IF(AND(PL!M15/1000000&gt;0,PL!M15/1000000&lt;0.5),"0",ROUND(PL!M15/1000000,0)))</f>
        <v>64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IF(AND(PL!M16/1000000&lt;0,PL!M16/1000000&gt;-0.5),"△0",IF(AND(PL!M16/1000000&gt;0,PL!M16/1000000&lt;0.5),"0",ROUND(PL!M16/1000000,0)))</f>
        <v>14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IF(AND(PL!M17/1000000&lt;0,PL!M17/1000000&gt;-0.5),"△0",IF(AND(PL!M17/1000000&gt;0,PL!M17/1000000&lt;0.5),"0",ROUND(PL!M17/1000000,0)))</f>
        <v>32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IF(AND(PL!M18/1000000&lt;0,PL!M18/1000000&gt;-0.5),"△0",IF(AND(PL!M18/1000000&gt;0,PL!M18/1000000&lt;0.5),"0",ROUND(PL!M18/1000000,0)))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IF(AND(PL!M19/1000000&lt;0,PL!M19/1000000&gt;-0.5),"△0",IF(AND(PL!M19/1000000&gt;0,PL!M19/1000000&lt;0.5),"0",ROUND(PL!M19/1000000,0)))</f>
        <v>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 t="str">
        <f>IF(AND(PL!M20/1000000&lt;0,PL!M20/1000000&gt;-0.5),"△0",IF(AND(PL!M20/1000000&gt;0,PL!M20/1000000&lt;0.5),"0",ROUND(PL!M20/1000000,0)))</f>
        <v>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IF(AND(PL!M21/1000000&lt;0,PL!M21/1000000&gt;-0.5),"△0",IF(AND(PL!M21/1000000&gt;0,PL!M21/1000000&lt;0.5),"0",ROUND(PL!M21/1000000,0)))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IF(AND(PL!M22/1000000&lt;0,PL!M22/1000000&gt;-0.5),"△0",IF(AND(PL!M22/1000000&gt;0,PL!M22/1000000&lt;0.5),"0",ROUND(PL!M22/1000000,0)))</f>
        <v>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 t="str">
        <f>IF(AND(PL!M23/1000000&lt;0,PL!M23/1000000&gt;-0.5),"△0",IF(AND(PL!M23/1000000&gt;0,PL!M23/1000000&lt;0.5),"0",ROUND(PL!M23/1000000,0)))</f>
        <v>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 t="str">
        <f>IF(AND(PL!M24/1000000&lt;0,PL!M24/1000000&gt;-0.5),"△0",IF(AND(PL!M24/1000000&gt;0,PL!M24/1000000&lt;0.5),"0",ROUND(PL!M24/1000000,0)))</f>
        <v>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IF(AND(PL!M25/1000000&lt;0,PL!M25/1000000&gt;-0.5),"△0",IF(AND(PL!M25/1000000&gt;0,PL!M25/1000000&lt;0.5),"0",ROUND(PL!M25/1000000,0)))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IF(AND(PL!M26/1000000&lt;0,PL!M26/1000000&gt;-0.5),"△0",IF(AND(PL!M26/1000000&gt;0,PL!M26/1000000&lt;0.5),"0",ROUND(PL!M26/1000000,0)))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 t="str">
        <f>IF(AND(PL!M27/1000000&lt;0,PL!M27/1000000&gt;-0.5),"△0",IF(AND(PL!M27/1000000&gt;0,PL!M27/1000000&lt;0.5),"0",ROUND(PL!M27/1000000,0)))</f>
        <v>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IF(AND(PL!M28/1000000&lt;0,PL!M28/1000000&gt;-0.5),"△0",IF(AND(PL!M28/1000000&gt;0,PL!M28/1000000&lt;0.5),"0",ROUND(PL!M28/1000000,0)))</f>
        <v>12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IF(AND(PL!M29/1000000&lt;0,PL!M29/1000000&gt;-0.5),"△0",IF(AND(PL!M29/1000000&gt;0,PL!M29/1000000&lt;0.5),"0",ROUND(PL!M29/1000000,0)))</f>
        <v>12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 t="str">
        <f>IF(AND(PL!M30/1000000&lt;0,PL!M30/1000000&gt;-0.5),"△0",IF(AND(PL!M30/1000000&gt;0,PL!M30/1000000&lt;0.5),"0",ROUND(PL!M30/1000000,0)))</f>
        <v>0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IF(AND(PL!M31/1000000&lt;0,PL!M31/1000000&gt;-0.5),"△0",IF(AND(PL!M31/1000000&gt;0,PL!M31/1000000&lt;0.5),"0",ROUND(PL!M31/1000000,0)))</f>
        <v>177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 t="str">
        <f>IF(AND(PL!M32/1000000&lt;0,PL!M32/1000000&gt;-0.5),"△0",IF(AND(PL!M32/1000000&gt;0,PL!M32/1000000&lt;0.5),"0",ROUND(PL!M32/1000000,0)))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IF(AND(PL!M33/1000000&lt;0,PL!M33/1000000&gt;-0.5),"△0",IF(AND(PL!M33/1000000&gt;0,PL!M33/1000000&lt;0.5),"0",ROUND(PL!M33/1000000,0)))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 t="str">
        <f>IF(AND(PL!M34/1000000&lt;0,PL!M34/1000000&gt;-0.5),"△0",IF(AND(PL!M34/1000000&gt;0,PL!M34/1000000&lt;0.5),"0",ROUND(PL!M34/1000000,0)))</f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IF(AND(PL!M35/1000000&lt;0,PL!M35/1000000&gt;-0.5),"△0",IF(AND(PL!M35/1000000&gt;0,PL!M35/1000000&lt;0.5),"0",ROUND(PL!M35/1000000,0)))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IF(AND(PL!M36/1000000&lt;0,PL!M36/1000000&gt;-0.5),"△0",IF(AND(PL!M36/1000000&gt;0,PL!M36/1000000&lt;0.5),"0",ROUND(PL!M36/1000000,0)))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IF(AND(PL!M37/1000000&lt;0,PL!M37/1000000&gt;-0.5),"△0",IF(AND(PL!M37/1000000&gt;0,PL!M37/1000000&lt;0.5),"0",ROUND(PL!M37/1000000,0)))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IF(AND(PL!M38/1000000&lt;0,PL!M38/1000000&gt;-0.5),"△0",IF(AND(PL!M38/1000000&gt;0,PL!M38/1000000&lt;0.5),"0",ROUND(PL!M38/1000000,0)))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IF(AND(PL!M39/1000000&lt;0,PL!M39/1000000&gt;-0.5),"△0",IF(AND(PL!M39/1000000&gt;0,PL!M39/1000000&lt;0.5),"0",ROUND(PL!M39/1000000,0)))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IF(AND(PL!M40/1000000&lt;0,PL!M40/1000000&gt;-0.5),"△0",IF(AND(PL!M40/1000000&gt;0,PL!M40/1000000&lt;0.5),"0",ROUND(PL!M40/1000000,0)))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IF(AND(PL!M41/1000000&lt;0,PL!M41/1000000&gt;-0.5),"△0",IF(AND(PL!M41/1000000&gt;0,PL!M41/1000000&lt;0.5),"0",ROUND(PL!M41/1000000,0)))</f>
        <v>177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8E1-89AE-49D6-BD4E-814B406AC039}">
  <dimension ref="A1:S295"/>
  <sheetViews>
    <sheetView showGridLines="0" view="pageBreakPreview" zoomScaleNormal="100" zoomScaleSheetLayoutView="100" workbookViewId="0">
      <selection activeCell="L17" sqref="L17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51" t="s">
        <v>86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3.25" customHeight="1" x14ac:dyDescent="0.2">
      <c r="A2" s="6"/>
      <c r="B2" s="252" t="str">
        <f>NW!B2</f>
        <v>一般会計等純資産変動計算書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s="207" customFormat="1" ht="15.75" customHeight="1" x14ac:dyDescent="0.15">
      <c r="A3" s="206"/>
      <c r="B3" s="253" t="str">
        <f>NW!B3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s="207" customFormat="1" ht="15.75" customHeight="1" x14ac:dyDescent="0.15">
      <c r="A4" s="206"/>
      <c r="B4" s="253" t="str">
        <f>NW!B4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190</v>
      </c>
    </row>
    <row r="6" spans="1:12" ht="12.75" customHeight="1" x14ac:dyDescent="0.15">
      <c r="B6" s="269" t="s">
        <v>1</v>
      </c>
      <c r="C6" s="270"/>
      <c r="D6" s="270"/>
      <c r="E6" s="270"/>
      <c r="F6" s="270"/>
      <c r="G6" s="270"/>
      <c r="H6" s="270"/>
      <c r="I6" s="271"/>
      <c r="J6" s="275" t="s">
        <v>87</v>
      </c>
      <c r="K6" s="157"/>
      <c r="L6" s="158"/>
    </row>
    <row r="7" spans="1:12" ht="29.25" customHeight="1" thickBot="1" x14ac:dyDescent="0.2">
      <c r="B7" s="272"/>
      <c r="C7" s="273"/>
      <c r="D7" s="273"/>
      <c r="E7" s="273"/>
      <c r="F7" s="273"/>
      <c r="G7" s="273"/>
      <c r="H7" s="273"/>
      <c r="I7" s="274"/>
      <c r="J7" s="276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IF(AND(NW!J8/1000000&lt;0,NW!J8/1000000&gt;-0.5),"△0",IF(AND(NW!J8/1000000&gt;0,NW!J8/1000000&lt;0.5),"0",ROUND(NW!J8/1000000,0)))</f>
        <v>316</v>
      </c>
      <c r="K8" s="232">
        <f>IF(AND(NW!K8/1000000&lt;0,NW!K8/1000000&gt;-0.5),"△0",IF(AND(NW!K8/1000000&gt;0,NW!K8/1000000&lt;0.5),"0",ROUND(NW!K8/1000000,0)))</f>
        <v>419</v>
      </c>
      <c r="L8" s="165">
        <f>IF(AND(NW!L8/1000000&lt;0,NW!L8/1000000&gt;-0.5),"△0",IF(AND(NW!L8/1000000&gt;0,NW!L8/1000000&lt;0.5),"0",ROUND(NW!L8/1000000,0)))</f>
        <v>-103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IF(AND(NW!J9/1000000&lt;0,NW!J9/1000000&gt;-0.5),"△0",IF(AND(NW!J9/1000000&gt;0,NW!J9/1000000&lt;0.5),"0",ROUND(NW!J9/1000000,0)))</f>
        <v>-177</v>
      </c>
      <c r="K9" s="203"/>
      <c r="L9" s="168">
        <f>IF(AND(NW!L9/1000000&lt;0,NW!L9/1000000&gt;-0.5),"△0",IF(AND(NW!L9/1000000&gt;0,NW!L9/1000000&lt;0.5),"0",ROUND(NW!L9/1000000,0)))</f>
        <v>-177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IF(AND(NW!J10/1000000&lt;0,NW!J10/1000000&gt;-0.5),"△0",IF(AND(NW!J10/1000000&gt;0,NW!J10/1000000&lt;0.5),"0",ROUND(NW!J10/1000000,0)))</f>
        <v>156</v>
      </c>
      <c r="K10" s="203"/>
      <c r="L10" s="168">
        <f>IF(AND(NW!L10/1000000&lt;0,NW!L10/1000000&gt;-0.5),"△0",IF(AND(NW!L10/1000000&gt;0,NW!L10/1000000&lt;0.5),"0",ROUND(NW!L10/1000000,0)))</f>
        <v>156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IF(AND(NW!J11/1000000&lt;0,NW!J11/1000000&gt;-0.5),"△0",IF(AND(NW!J11/1000000&gt;0,NW!J11/1000000&lt;0.5),"0",ROUND(NW!J11/1000000,0)))</f>
        <v>156</v>
      </c>
      <c r="K11" s="203"/>
      <c r="L11" s="168">
        <f>IF(AND(NW!L11/1000000&lt;0,NW!L11/1000000&gt;-0.5),"△0",IF(AND(NW!L11/1000000&gt;0,NW!L11/1000000&lt;0.5),"0",ROUND(NW!L11/1000000,0)))</f>
        <v>156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IF(AND(NW!J12/1000000&lt;0,NW!J12/1000000&gt;-0.5),"△0",IF(AND(NW!J12/1000000&gt;0,NW!J12/1000000&lt;0.5),"0",ROUND(NW!J12/1000000,0)))</f>
        <v>0</v>
      </c>
      <c r="K12" s="204"/>
      <c r="L12" s="168">
        <f>IF(AND(NW!L12/1000000&lt;0,NW!L12/1000000&gt;-0.5),"△0",IF(AND(NW!L12/1000000&gt;0,NW!L12/1000000&lt;0.5),"0",ROUND(NW!L12/1000000,0)))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IF(AND(NW!J13/1000000&lt;0,NW!J13/1000000&gt;-0.5),"△0",IF(AND(NW!J13/1000000&gt;0,NW!J13/1000000&lt;0.5),"0",ROUND(NW!J13/1000000,0)))</f>
        <v>-21</v>
      </c>
      <c r="K13" s="233"/>
      <c r="L13" s="178">
        <f>IF(AND(NW!L13/1000000&lt;0,NW!L13/1000000&gt;-0.5),"△0",IF(AND(NW!L13/1000000&gt;0,NW!L13/1000000&lt;0.5),"0",ROUND(NW!L13/1000000,0)))</f>
        <v>-21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IF(AND(NW!K14/1000000&lt;0,NW!K14/1000000&gt;-0.5),"△0",IF(AND(NW!K14/1000000&gt;0,NW!K14/1000000&lt;0.5),"0",ROUND(NW!K14/1000000,0)))</f>
        <v>-15</v>
      </c>
      <c r="L14" s="168">
        <f>IF(AND(NW!L14/1000000&lt;0,NW!L14/1000000&gt;-0.5),"△0",IF(AND(NW!L14/1000000&gt;0,NW!L14/1000000&lt;0.5),"0",ROUND(NW!L14/1000000,0)))</f>
        <v>15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IF(AND(NW!K15/1000000&lt;0,NW!K15/1000000&gt;-0.5),"△0",IF(AND(NW!K15/1000000&gt;0,NW!K15/1000000&lt;0.5),"0",ROUND(NW!K15/1000000,0)))</f>
        <v>0</v>
      </c>
      <c r="L15" s="168">
        <f>IF(AND(NW!L15/1000000&lt;0,NW!L15/1000000&gt;-0.5),"△0",IF(AND(NW!L15/1000000&gt;0,NW!L15/1000000&lt;0.5),"0",ROUND(NW!L15/1000000,0)))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IF(AND(NW!K16/1000000&lt;0,NW!K16/1000000&gt;-0.5),"△0",IF(AND(NW!K16/1000000&gt;0,NW!K16/1000000&lt;0.5),"0",ROUND(NW!K16/1000000,0)))</f>
        <v>-32</v>
      </c>
      <c r="L16" s="168">
        <f>IF(AND(NW!L16/1000000&lt;0,NW!L16/1000000&gt;-0.5),"△0",IF(AND(NW!L16/1000000&gt;0,NW!L16/1000000&lt;0.5),"0",ROUND(NW!L16/1000000,0)))</f>
        <v>32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IF(AND(NW!K17/1000000&lt;0,NW!K17/1000000&gt;-0.5),"△0",IF(AND(NW!K17/1000000&gt;0,NW!K17/1000000&lt;0.5),"0",ROUND(NW!K17/1000000,0)))</f>
        <v>17</v>
      </c>
      <c r="L17" s="168">
        <f>IF(AND(NW!L17/1000000&lt;0,NW!L17/1000000&gt;-0.5),"△0",IF(AND(NW!L17/1000000&gt;0,NW!L17/1000000&lt;0.5),"0",ROUND(NW!L17/1000000,0)))</f>
        <v>-17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IF(AND(NW!K18/1000000&lt;0,NW!K18/1000000&gt;-0.5),"△0",IF(AND(NW!K18/1000000&gt;0,NW!K18/1000000&lt;0.5),"0",ROUND(NW!K18/1000000,0)))</f>
        <v>0</v>
      </c>
      <c r="L18" s="168">
        <f>IF(AND(NW!L18/1000000&lt;0,NW!L18/1000000&gt;-0.5),"△0",IF(AND(NW!L18/1000000&gt;0,NW!L18/1000000&lt;0.5),"0",ROUND(NW!L18/1000000,0)))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IF(AND(NW!J19/1000000&lt;0,NW!J19/1000000&gt;-0.5),"△0",IF(AND(NW!J19/1000000&gt;0,NW!J19/1000000&lt;0.5),"0",ROUND(NW!J19/1000000,0)))</f>
        <v>0</v>
      </c>
      <c r="K19" s="215">
        <f>IF(AND(NW!K19/1000000&lt;0,NW!K19/1000000&gt;-0.5),"△0",IF(AND(NW!K19/1000000&gt;0,NW!K19/1000000&lt;0.5),"0",ROUND(NW!K19/1000000,0)))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IF(AND(NW!J20/1000000&lt;0,NW!J20/1000000&gt;-0.5),"△0",IF(AND(NW!J20/1000000&gt;0,NW!J20/1000000&lt;0.5),"0",ROUND(NW!J20/1000000,0)))</f>
        <v>0</v>
      </c>
      <c r="K20" s="215">
        <f>IF(AND(NW!K20/1000000&lt;0,NW!K20/1000000&gt;-0.5),"△0",IF(AND(NW!K20/1000000&gt;0,NW!K20/1000000&lt;0.5),"0",ROUND(NW!K20/1000000,0)))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IF(AND(NW!J21/1000000&lt;0,NW!J21/1000000&gt;-0.5),"△0",IF(AND(NW!J21/1000000&gt;0,NW!J21/1000000&lt;0.5),"0",ROUND(NW!J21/1000000,0)))</f>
        <v>0</v>
      </c>
      <c r="K21" s="216">
        <f>IF(AND(NW!K21/1000000&lt;0,NW!K21/1000000&gt;-0.5),"△0",IF(AND(NW!K21/1000000&gt;0,NW!K21/1000000&lt;0.5),"0",ROUND(NW!K21/1000000,0)))</f>
        <v>0</v>
      </c>
      <c r="L21" s="187">
        <f>IF(AND(NW!L21/1000000&lt;0,NW!L21/1000000&gt;-0.5),"△0",IF(AND(NW!L21/1000000&gt;0,NW!L21/1000000&lt;0.5),"0",ROUND(NW!L21/1000000,0)))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IF(AND(NW!J22/1000000&lt;0,NW!J22/1000000&gt;-0.5),"△0",IF(AND(NW!J22/1000000&gt;0,NW!J22/1000000&lt;0.5),"0",ROUND(NW!J22/1000000,0)))</f>
        <v>-21</v>
      </c>
      <c r="K22" s="217">
        <f>IF(AND(NW!K22/1000000&lt;0,NW!K22/1000000&gt;-0.5),"△0",IF(AND(NW!K22/1000000&gt;0,NW!K22/1000000&lt;0.5),"0",ROUND(NW!K22/1000000,0)))</f>
        <v>-15</v>
      </c>
      <c r="L22" s="195">
        <f>IF(AND(NW!L22/1000000&lt;0,NW!L22/1000000&gt;-0.5),"△0",IF(AND(NW!L22/1000000&gt;0,NW!L22/1000000&lt;0.5),"0",ROUND(NW!L22/1000000,0)))</f>
        <v>-5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IF(AND(NW!J23/1000000&lt;0,NW!J23/1000000&gt;-0.5),"△0",IF(AND(NW!J23/1000000&gt;0,NW!J23/1000000&lt;0.5),"0",ROUND(NW!J23/1000000,0)))</f>
        <v>296</v>
      </c>
      <c r="K23" s="218">
        <f>IF(AND(NW!K23/1000000&lt;0,NW!K23/1000000&gt;-0.5),"△0",IF(AND(NW!K23/1000000&gt;0,NW!K23/1000000&lt;0.5),"0",ROUND(NW!K23/1000000,0)))</f>
        <v>404</v>
      </c>
      <c r="L23" s="202">
        <f>IF(AND(NW!L23/1000000&lt;0,NW!L23/1000000&gt;-0.5),"△0",IF(AND(NW!L23/1000000&gt;0,NW!L23/1000000&lt;0.5),"0",ROUND(NW!L23/1000000,0)))</f>
        <v>-108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756-564B-4338-B4A5-C613D56C5B15}">
  <dimension ref="A1:L79"/>
  <sheetViews>
    <sheetView showGridLines="0" view="pageBreakPreview" zoomScaleNormal="100" zoomScaleSheetLayoutView="100" workbookViewId="0">
      <selection activeCell="N14" sqref="N14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51" t="s">
        <v>115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3.25" customHeight="1" x14ac:dyDescent="0.15">
      <c r="A2" s="96"/>
      <c r="B2" s="252" t="str">
        <f>CF!B2</f>
        <v>一般会計等資金収支計算書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s="3" customFormat="1" ht="15.95" customHeight="1" x14ac:dyDescent="0.15">
      <c r="B3" s="253" t="str">
        <f>CF!B3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s="3" customFormat="1" ht="15.95" customHeight="1" x14ac:dyDescent="0.15">
      <c r="B4" s="253" t="str">
        <f>CF!B4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s="3" customFormat="1" ht="15.75" customHeight="1" thickBot="1" x14ac:dyDescent="0.2">
      <c r="L5" s="107" t="s">
        <v>190</v>
      </c>
    </row>
    <row r="6" spans="1:12" s="3" customFormat="1" ht="14.45" customHeight="1" x14ac:dyDescent="0.15">
      <c r="B6" s="269" t="s">
        <v>1</v>
      </c>
      <c r="C6" s="270"/>
      <c r="D6" s="270"/>
      <c r="E6" s="270"/>
      <c r="F6" s="270"/>
      <c r="G6" s="270"/>
      <c r="H6" s="270"/>
      <c r="I6" s="286"/>
      <c r="J6" s="286"/>
      <c r="K6" s="287"/>
      <c r="L6" s="291" t="s">
        <v>2</v>
      </c>
    </row>
    <row r="7" spans="1:12" s="3" customFormat="1" ht="14.45" customHeight="1" thickBot="1" x14ac:dyDescent="0.2">
      <c r="B7" s="288"/>
      <c r="C7" s="289"/>
      <c r="D7" s="289"/>
      <c r="E7" s="289"/>
      <c r="F7" s="289"/>
      <c r="G7" s="289"/>
      <c r="H7" s="289"/>
      <c r="I7" s="289"/>
      <c r="J7" s="289"/>
      <c r="K7" s="290"/>
      <c r="L7" s="292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IF(AND(CF!L9/1000000&lt;0,CF!L9/1000000&gt;-0.5),"△0",IF(AND(CF!L9/1000000&gt;0,CF!L9/1000000&lt;0.5),"0",ROUND(CF!L9/1000000,0)))</f>
        <v>154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IF(AND(CF!L10/1000000&lt;0,CF!L10/1000000&gt;-0.5),"△0",IF(AND(CF!L10/1000000&gt;0,CF!L10/1000000&lt;0.5),"0",ROUND(CF!L10/1000000,0)))</f>
        <v>154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IF(AND(CF!L11/1000000&lt;0,CF!L11/1000000&gt;-0.5),"△0",IF(AND(CF!L11/1000000&gt;0,CF!L11/1000000&lt;0.5),"0",ROUND(CF!L11/1000000,0)))</f>
        <v>73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IF(AND(CF!L12/1000000&lt;0,CF!L12/1000000&gt;-0.5),"△0",IF(AND(CF!L12/1000000&gt;0,CF!L12/1000000&lt;0.5),"0",ROUND(CF!L12/1000000,0)))</f>
        <v>80</v>
      </c>
    </row>
    <row r="13" spans="1:12" ht="13.5" customHeight="1" x14ac:dyDescent="0.15">
      <c r="B13" s="27"/>
      <c r="E13" s="120" t="s">
        <v>121</v>
      </c>
      <c r="K13" s="57"/>
      <c r="L13" s="168" t="str">
        <f>IF(AND(CF!L13/1000000&lt;0,CF!L13/1000000&gt;-0.5),"△0",IF(AND(CF!L13/1000000&gt;0,CF!L13/1000000&lt;0.5),"0",ROUND(CF!L13/1000000,0)))</f>
        <v>0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IF(AND(CF!L14/1000000&lt;0,CF!L14/1000000&gt;-0.5),"△0",IF(AND(CF!L14/1000000&gt;0,CF!L14/1000000&lt;0.5),"0",ROUND(CF!L14/1000000,0)))</f>
        <v>1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 t="str">
        <f>IF(AND(CF!L15/1000000&lt;0,CF!L15/1000000&gt;-0.5),"△0",IF(AND(CF!L15/1000000&gt;0,CF!L15/1000000&lt;0.5),"0",ROUND(CF!L15/1000000,0)))</f>
        <v>0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 t="str">
        <f>IF(AND(CF!L16/1000000&lt;0,CF!L16/1000000&gt;-0.5),"△0",IF(AND(CF!L16/1000000&gt;0,CF!L16/1000000&lt;0.5),"0",ROUND(CF!L16/1000000,0)))</f>
        <v>0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IF(AND(CF!L17/1000000&lt;0,CF!L17/1000000&gt;-0.5),"△0",IF(AND(CF!L17/1000000&gt;0,CF!L17/1000000&lt;0.5),"0",ROUND(CF!L17/1000000,0)))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IF(AND(CF!L18/1000000&lt;0,CF!L18/1000000&gt;-0.5),"△0",IF(AND(CF!L18/1000000&gt;0,CF!L18/1000000&lt;0.5),"0",ROUND(CF!L18/1000000,0)))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 t="str">
        <f>IF(AND(CF!L19/1000000&lt;0,CF!L19/1000000&gt;-0.5),"△0",IF(AND(CF!L19/1000000&gt;0,CF!L19/1000000&lt;0.5),"0",ROUND(CF!L19/1000000,0)))</f>
        <v>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IF(AND(CF!L20/1000000&lt;0,CF!L20/1000000&gt;-0.5),"△0",IF(AND(CF!L20/1000000&gt;0,CF!L20/1000000&lt;0.5),"0",ROUND(CF!L20/1000000,0)))</f>
        <v>169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IF(AND(CF!L21/1000000&lt;0,CF!L21/1000000&gt;-0.5),"△0",IF(AND(CF!L21/1000000&gt;0,CF!L21/1000000&lt;0.5),"0",ROUND(CF!L21/1000000,0)))</f>
        <v>156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IF(AND(CF!L22/1000000&lt;0,CF!L22/1000000&gt;-0.5),"△0",IF(AND(CF!L22/1000000&gt;0,CF!L22/1000000&lt;0.5),"0",ROUND(CF!L22/1000000,0)))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IF(AND(CF!L23/1000000&lt;0,CF!L23/1000000&gt;-0.5),"△0",IF(AND(CF!L23/1000000&gt;0,CF!L23/1000000&lt;0.5),"0",ROUND(CF!L23/1000000,0)))</f>
        <v>12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IF(AND(CF!L24/1000000&lt;0,CF!L24/1000000&gt;-0.5),"△0",IF(AND(CF!L24/1000000&gt;0,CF!L24/1000000&lt;0.5),"0",ROUND(CF!L24/1000000,0)))</f>
        <v>1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IF(AND(CF!L25/1000000&lt;0,CF!L25/1000000&gt;-0.5),"△0",IF(AND(CF!L25/1000000&gt;0,CF!L25/1000000&lt;0.5),"0",ROUND(CF!L25/1000000,0)))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IF(AND(CF!L26/1000000&lt;0,CF!L26/1000000&gt;-0.5),"△0",IF(AND(CF!L26/1000000&gt;0,CF!L26/1000000&lt;0.5),"0",ROUND(CF!L26/1000000,0)))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IF(AND(CF!L27/1000000&lt;0,CF!L27/1000000&gt;-0.5),"△0",IF(AND(CF!L27/1000000&gt;0,CF!L27/1000000&lt;0.5),"0",ROUND(CF!L27/1000000,0)))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IF(AND(CF!L28/1000000&lt;0,CF!L28/1000000&gt;-0.5),"△0",IF(AND(CF!L28/1000000&gt;0,CF!L28/1000000&lt;0.5),"0",ROUND(CF!L28/1000000,0)))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IF(AND(CF!L29/1000000&lt;0,CF!L29/1000000&gt;-0.5),"△0",IF(AND(CF!L29/1000000&gt;0,CF!L29/1000000&lt;0.5),"0",ROUND(CF!L29/1000000,0)))</f>
        <v>15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IF(AND(CF!L31/1000000&lt;0,CF!L31/1000000&gt;-0.5),"△0",IF(AND(CF!L31/1000000&gt;0,CF!L31/1000000&lt;0.5),"0",ROUND(CF!L31/1000000,0)))</f>
        <v>17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IF(AND(CF!L32/1000000&lt;0,CF!L32/1000000&gt;-0.5),"△0",IF(AND(CF!L32/1000000&gt;0,CF!L32/1000000&lt;0.5),"0",ROUND(CF!L32/1000000,0)))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IF(AND(CF!L33/1000000&lt;0,CF!L33/1000000&gt;-0.5),"△0",IF(AND(CF!L33/1000000&gt;0,CF!L33/1000000&lt;0.5),"0",ROUND(CF!L33/1000000,0)))</f>
        <v>17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IF(AND(CF!L34/1000000&lt;0,CF!L34/1000000&gt;-0.5),"△0",IF(AND(CF!L34/1000000&gt;0,CF!L34/1000000&lt;0.5),"0",ROUND(CF!L34/1000000,0)))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IF(AND(CF!L35/1000000&lt;0,CF!L35/1000000&gt;-0.5),"△0",IF(AND(CF!L35/1000000&gt;0,CF!L35/1000000&lt;0.5),"0",ROUND(CF!L35/1000000,0)))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IF(AND(CF!L36/1000000&lt;0,CF!L36/1000000&gt;-0.5),"△0",IF(AND(CF!L36/1000000&gt;0,CF!L36/1000000&lt;0.5),"0",ROUND(CF!L36/1000000,0)))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 t="str">
        <f>IF(AND(CF!L37/1000000&lt;0,CF!L37/1000000&gt;-0.5),"△0",IF(AND(CF!L37/1000000&gt;0,CF!L37/1000000&lt;0.5),"0",ROUND(CF!L37/1000000,0)))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IF(AND(CF!L38/1000000&lt;0,CF!L38/1000000&gt;-0.5),"△0",IF(AND(CF!L38/1000000&gt;0,CF!L38/1000000&lt;0.5),"0",ROUND(CF!L38/1000000,0)))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IF(AND(CF!L39/1000000&lt;0,CF!L39/1000000&gt;-0.5),"△0",IF(AND(CF!L39/1000000&gt;0,CF!L39/1000000&lt;0.5),"0",ROUND(CF!L39/1000000,0)))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IF(AND(CF!L40/1000000&lt;0,CF!L40/1000000&gt;-0.5),"△0",IF(AND(CF!L40/1000000&gt;0,CF!L40/1000000&lt;0.5),"0",ROUND(CF!L40/1000000,0)))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 t="str">
        <f>IF(AND(CF!L41/1000000&lt;0,CF!L41/1000000&gt;-0.5),"△0",IF(AND(CF!L41/1000000&gt;0,CF!L41/1000000&lt;0.5),"0",ROUND(CF!L41/1000000,0)))</f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IF(AND(CF!L42/1000000&lt;0,CF!L42/1000000&gt;-0.5),"△0",IF(AND(CF!L42/1000000&gt;0,CF!L42/1000000&lt;0.5),"0",ROUND(CF!L42/1000000,0)))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IF(AND(CF!L43/1000000&lt;0,CF!L43/1000000&gt;-0.5),"△0",IF(AND(CF!L43/1000000&gt;0,CF!L43/1000000&lt;0.5),"0",ROUND(CF!L43/1000000,0)))</f>
        <v>-17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IF(AND(CF!L45/1000000&lt;0,CF!L45/1000000&gt;-0.5),"△0",IF(AND(CF!L45/1000000&gt;0,CF!L45/1000000&lt;0.5),"0",ROUND(CF!L45/1000000,0)))</f>
        <v>1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IF(AND(CF!L46/1000000&lt;0,CF!L46/1000000&gt;-0.5),"△0",IF(AND(CF!L46/1000000&gt;0,CF!L46/1000000&lt;0.5),"0",ROUND(CF!L46/1000000,0)))</f>
        <v>1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IF(AND(CF!L47/1000000&lt;0,CF!L47/1000000&gt;-0.5),"△0",IF(AND(CF!L47/1000000&gt;0,CF!L47/1000000&lt;0.5),"0",ROUND(CF!L47/1000000,0)))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IF(AND(CF!L48/1000000&lt;0,CF!L48/1000000&gt;-0.5),"△0",IF(AND(CF!L48/1000000&gt;0,CF!L48/1000000&lt;0.5),"0",ROUND(CF!L48/1000000,0)))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IF(AND(CF!L49/1000000&lt;0,CF!L49/1000000&gt;-0.5),"△0",IF(AND(CF!L49/1000000&gt;0,CF!L49/1000000&lt;0.5),"0",ROUND(CF!L49/1000000,0)))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IF(AND(CF!L50/1000000&lt;0,CF!L50/1000000&gt;-0.5),"△0",IF(AND(CF!L50/1000000&gt;0,CF!L50/1000000&lt;0.5),"0",ROUND(CF!L50/1000000,0)))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IF(AND(CF!L51/1000000&lt;0,CF!L51/1000000&gt;-0.5),"△0",IF(AND(CF!L51/1000000&gt;0,CF!L51/1000000&lt;0.5),"0",ROUND(CF!L51/1000000,0)))</f>
        <v>-1</v>
      </c>
    </row>
    <row r="52" spans="2:12" ht="13.5" customHeight="1" x14ac:dyDescent="0.15">
      <c r="B52" s="277" t="s">
        <v>153</v>
      </c>
      <c r="C52" s="278"/>
      <c r="D52" s="278"/>
      <c r="E52" s="278"/>
      <c r="F52" s="278"/>
      <c r="G52" s="278"/>
      <c r="H52" s="278"/>
      <c r="I52" s="278"/>
      <c r="J52" s="278"/>
      <c r="K52" s="279"/>
      <c r="L52" s="178">
        <f>IF(AND(CF!L52/1000000&lt;0,CF!L52/1000000&gt;-0.5),"△0",IF(AND(CF!L52/1000000&gt;0,CF!L52/1000000&lt;0.5),"0",ROUND(CF!L52/1000000,0)))</f>
        <v>-2</v>
      </c>
    </row>
    <row r="53" spans="2:12" ht="13.5" customHeight="1" thickBot="1" x14ac:dyDescent="0.2">
      <c r="B53" s="280" t="s">
        <v>154</v>
      </c>
      <c r="C53" s="281"/>
      <c r="D53" s="281"/>
      <c r="E53" s="281"/>
      <c r="F53" s="281"/>
      <c r="G53" s="281"/>
      <c r="H53" s="281"/>
      <c r="I53" s="281"/>
      <c r="J53" s="281"/>
      <c r="K53" s="282"/>
      <c r="L53" s="228">
        <f>IF(AND(CF!L53/1000000&lt;0,CF!L53/1000000&gt;-0.5),"△0",IF(AND(CF!L53/1000000&gt;0,CF!L53/1000000&lt;0.5),"0",ROUND(CF!L53/1000000,0)))</f>
        <v>5</v>
      </c>
    </row>
    <row r="54" spans="2:12" ht="13.5" customHeight="1" thickBot="1" x14ac:dyDescent="0.2">
      <c r="B54" s="283" t="s">
        <v>155</v>
      </c>
      <c r="C54" s="284"/>
      <c r="D54" s="284"/>
      <c r="E54" s="284"/>
      <c r="F54" s="284"/>
      <c r="G54" s="284"/>
      <c r="H54" s="284"/>
      <c r="I54" s="284"/>
      <c r="J54" s="284"/>
      <c r="K54" s="285"/>
      <c r="L54" s="228">
        <f>IF(AND(CF!L54/1000000&lt;0,CF!L54/1000000&gt;-0.5),"△0",IF(AND(CF!L54/1000000&gt;0,CF!L54/1000000&lt;0.5),"0",ROUND(CF!L54/1000000,0)))</f>
        <v>3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IF(AND(CF!L56/1000000&lt;0,CF!L56/1000000&gt;-0.5),"△0",IF(AND(CF!L56/1000000&gt;0,CF!L56/1000000&lt;0.5),"0",ROUND(CF!L56/1000000,0)))</f>
        <v>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 t="str">
        <f>IF(AND(CF!L57/1000000&lt;0,CF!L57/1000000&gt;-0.5),"△0",IF(AND(CF!L57/1000000&gt;0,CF!L57/1000000&lt;0.5),"0",ROUND(CF!L57/1000000,0)))</f>
        <v>0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 t="str">
        <f>IF(AND(CF!L58/1000000&lt;0,CF!L58/1000000&gt;-0.5),"△0",IF(AND(CF!L58/1000000&gt;0,CF!L58/1000000&lt;0.5),"0",ROUND(CF!L58/1000000,0)))</f>
        <v>0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IF(AND(CF!L59/1000000&lt;0,CF!L59/1000000&gt;-0.5),"△0",IF(AND(CF!L59/1000000&gt;0,CF!L59/1000000&lt;0.5),"0",ROUND(CF!L59/1000000,0)))</f>
        <v>3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57"/>
  <sheetViews>
    <sheetView showGridLines="0" view="pageBreakPreview" zoomScale="120" zoomScaleNormal="120" zoomScaleSheetLayoutView="120" workbookViewId="0">
      <selection activeCell="AJ8" sqref="AJ8"/>
    </sheetView>
  </sheetViews>
  <sheetFormatPr defaultRowHeight="13.5" x14ac:dyDescent="0.15"/>
  <cols>
    <col min="1" max="1" width="1.375" customWidth="1"/>
    <col min="2" max="2" width="1.5" customWidth="1"/>
    <col min="3" max="4" width="1.625" customWidth="1"/>
    <col min="5" max="5" width="1.5" customWidth="1"/>
    <col min="6" max="6" width="1.625" customWidth="1"/>
    <col min="7" max="13" width="2.125" customWidth="1"/>
    <col min="14" max="14" width="2.625" customWidth="1"/>
    <col min="15" max="19" width="8.625" customWidth="1"/>
    <col min="20" max="20" width="8.5" customWidth="1"/>
    <col min="21" max="21" width="0.875" customWidth="1"/>
  </cols>
  <sheetData>
    <row r="1" spans="1:21" ht="18" customHeight="1" x14ac:dyDescent="0.15">
      <c r="A1" s="1"/>
      <c r="B1" s="1"/>
      <c r="C1" s="296" t="s">
        <v>105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2"/>
    </row>
    <row r="2" spans="1:21" ht="29.25" customHeight="1" x14ac:dyDescent="0.15">
      <c r="A2" s="297" t="s">
        <v>106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1"/>
    </row>
    <row r="3" spans="1:21" ht="13.5" customHeight="1" x14ac:dyDescent="0.15">
      <c r="A3" s="298" t="s">
        <v>61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1"/>
    </row>
    <row r="4" spans="1:21" ht="13.5" customHeight="1" x14ac:dyDescent="0.15">
      <c r="A4" s="298" t="s">
        <v>169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1"/>
    </row>
    <row r="5" spans="1:21" ht="15.75" customHeight="1" thickBot="1" x14ac:dyDescent="0.25">
      <c r="A5" s="1"/>
      <c r="B5" s="1"/>
      <c r="C5" s="1"/>
      <c r="D5" s="7"/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8"/>
      <c r="Q5" s="6"/>
      <c r="R5" s="6"/>
      <c r="S5" s="6"/>
      <c r="T5" s="1" t="s">
        <v>0</v>
      </c>
      <c r="U5" s="1"/>
    </row>
    <row r="6" spans="1:21" ht="14.1" customHeight="1" thickBot="1" x14ac:dyDescent="0.25">
      <c r="A6" s="299" t="s">
        <v>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1"/>
      <c r="O6" s="302" t="s">
        <v>2</v>
      </c>
      <c r="P6" s="303"/>
      <c r="Q6" s="6"/>
      <c r="R6" s="6"/>
      <c r="S6" s="6"/>
      <c r="T6" s="1"/>
      <c r="U6" s="1"/>
    </row>
    <row r="7" spans="1:21" ht="12" customHeight="1" x14ac:dyDescent="0.15">
      <c r="A7" s="23"/>
      <c r="B7" s="24"/>
      <c r="C7" s="25" t="s">
        <v>107</v>
      </c>
      <c r="D7" s="25"/>
      <c r="E7" s="25"/>
      <c r="F7" s="25"/>
      <c r="G7" s="26"/>
      <c r="H7" s="25"/>
      <c r="I7" s="25"/>
      <c r="J7" s="25"/>
      <c r="K7" s="25"/>
      <c r="L7" s="26"/>
      <c r="M7" s="26"/>
      <c r="N7" s="26"/>
      <c r="O7" s="304"/>
      <c r="P7" s="305"/>
      <c r="Q7" s="1"/>
      <c r="R7" s="1"/>
      <c r="S7" s="1"/>
      <c r="T7" s="1"/>
      <c r="U7" s="1"/>
    </row>
    <row r="8" spans="1:21" ht="12" customHeight="1" x14ac:dyDescent="0.15">
      <c r="A8" s="27"/>
      <c r="B8" s="1"/>
      <c r="C8" s="1"/>
      <c r="D8" s="28" t="s">
        <v>108</v>
      </c>
      <c r="E8" s="28"/>
      <c r="F8" s="28"/>
      <c r="G8" s="28"/>
      <c r="H8" s="28"/>
      <c r="I8" s="28"/>
      <c r="J8" s="28"/>
      <c r="K8" s="28"/>
      <c r="L8" s="29"/>
      <c r="M8" s="29"/>
      <c r="N8" s="29"/>
      <c r="O8" s="294"/>
      <c r="P8" s="295"/>
      <c r="Q8" s="1"/>
      <c r="R8" s="1"/>
      <c r="S8" s="1"/>
      <c r="T8" s="1"/>
      <c r="U8" s="1"/>
    </row>
    <row r="9" spans="1:21" ht="12" customHeight="1" x14ac:dyDescent="0.15">
      <c r="A9" s="27"/>
      <c r="B9" s="1"/>
      <c r="C9" s="1"/>
      <c r="D9" s="28"/>
      <c r="E9" s="28" t="s">
        <v>62</v>
      </c>
      <c r="F9" s="28"/>
      <c r="G9" s="28"/>
      <c r="H9" s="28"/>
      <c r="I9" s="28"/>
      <c r="J9" s="28"/>
      <c r="K9" s="28"/>
      <c r="L9" s="29"/>
      <c r="M9" s="29"/>
      <c r="N9" s="29"/>
      <c r="O9" s="294"/>
      <c r="P9" s="295"/>
      <c r="Q9" s="1"/>
      <c r="R9" s="1" t="s">
        <v>174</v>
      </c>
      <c r="S9" s="1"/>
      <c r="T9" s="1"/>
      <c r="U9" s="1"/>
    </row>
    <row r="10" spans="1:21" ht="12" customHeight="1" x14ac:dyDescent="0.15">
      <c r="A10" s="27"/>
      <c r="B10" s="1"/>
      <c r="C10" s="1"/>
      <c r="D10" s="28"/>
      <c r="E10" s="28"/>
      <c r="F10" s="28" t="s">
        <v>109</v>
      </c>
      <c r="G10" s="28"/>
      <c r="H10" s="28"/>
      <c r="I10" s="28"/>
      <c r="J10" s="28"/>
      <c r="K10" s="28"/>
      <c r="L10" s="29"/>
      <c r="M10" s="29"/>
      <c r="N10" s="29"/>
      <c r="O10" s="294"/>
      <c r="P10" s="295"/>
      <c r="Q10" s="1"/>
      <c r="R10" s="1"/>
      <c r="S10" s="1"/>
      <c r="T10" s="1"/>
      <c r="U10" s="1"/>
    </row>
    <row r="11" spans="1:21" ht="12" customHeight="1" x14ac:dyDescent="0.15">
      <c r="A11" s="27"/>
      <c r="B11" s="1"/>
      <c r="C11" s="1"/>
      <c r="D11" s="28"/>
      <c r="E11" s="28"/>
      <c r="F11" s="28" t="s">
        <v>63</v>
      </c>
      <c r="G11" s="28"/>
      <c r="H11" s="28"/>
      <c r="I11" s="28"/>
      <c r="J11" s="28"/>
      <c r="K11" s="28"/>
      <c r="L11" s="29"/>
      <c r="M11" s="29"/>
      <c r="N11" s="29"/>
      <c r="O11" s="294"/>
      <c r="P11" s="295"/>
      <c r="Q11" s="1"/>
      <c r="R11" s="1"/>
      <c r="S11" s="1"/>
      <c r="T11" s="1"/>
      <c r="U11" s="1"/>
    </row>
    <row r="12" spans="1:21" ht="12" customHeight="1" x14ac:dyDescent="0.15">
      <c r="A12" s="27"/>
      <c r="B12" s="1"/>
      <c r="C12" s="1"/>
      <c r="D12" s="28"/>
      <c r="E12" s="28"/>
      <c r="F12" s="28" t="s">
        <v>64</v>
      </c>
      <c r="G12" s="28"/>
      <c r="H12" s="28"/>
      <c r="I12" s="28"/>
      <c r="J12" s="28"/>
      <c r="K12" s="28"/>
      <c r="L12" s="29"/>
      <c r="M12" s="29"/>
      <c r="N12" s="29"/>
      <c r="O12" s="294"/>
      <c r="P12" s="295"/>
      <c r="Q12" s="1"/>
      <c r="R12" s="1"/>
      <c r="S12" s="1"/>
      <c r="T12" s="1"/>
      <c r="U12" s="1"/>
    </row>
    <row r="13" spans="1:21" ht="12" customHeight="1" x14ac:dyDescent="0.15">
      <c r="A13" s="27"/>
      <c r="B13" s="1"/>
      <c r="C13" s="1"/>
      <c r="D13" s="28"/>
      <c r="E13" s="28"/>
      <c r="F13" s="28" t="s">
        <v>37</v>
      </c>
      <c r="G13" s="28"/>
      <c r="H13" s="28"/>
      <c r="I13" s="28"/>
      <c r="J13" s="28"/>
      <c r="K13" s="28"/>
      <c r="L13" s="29"/>
      <c r="M13" s="29"/>
      <c r="N13" s="29"/>
      <c r="O13" s="294"/>
      <c r="P13" s="295"/>
      <c r="Q13" s="1"/>
      <c r="R13" s="1"/>
      <c r="S13" s="1"/>
      <c r="T13" s="1"/>
      <c r="U13" s="1"/>
    </row>
    <row r="14" spans="1:21" ht="12" customHeight="1" x14ac:dyDescent="0.15">
      <c r="A14" s="27"/>
      <c r="B14" s="1"/>
      <c r="C14" s="1"/>
      <c r="D14" s="28"/>
      <c r="E14" s="28" t="s">
        <v>65</v>
      </c>
      <c r="F14" s="28"/>
      <c r="G14" s="28"/>
      <c r="H14" s="28"/>
      <c r="I14" s="28"/>
      <c r="J14" s="28"/>
      <c r="K14" s="28"/>
      <c r="L14" s="29"/>
      <c r="M14" s="29"/>
      <c r="N14" s="29"/>
      <c r="O14" s="294"/>
      <c r="P14" s="295"/>
      <c r="Q14" s="1"/>
      <c r="R14" s="1"/>
      <c r="S14" s="1"/>
      <c r="T14" s="1"/>
      <c r="U14" s="1"/>
    </row>
    <row r="15" spans="1:21" ht="12" customHeight="1" x14ac:dyDescent="0.15">
      <c r="A15" s="27"/>
      <c r="B15" s="1"/>
      <c r="C15" s="1"/>
      <c r="D15" s="28"/>
      <c r="E15" s="28"/>
      <c r="F15" s="28" t="s">
        <v>66</v>
      </c>
      <c r="G15" s="28"/>
      <c r="H15" s="28"/>
      <c r="I15" s="28"/>
      <c r="J15" s="28"/>
      <c r="K15" s="28"/>
      <c r="L15" s="29"/>
      <c r="M15" s="29"/>
      <c r="N15" s="29"/>
      <c r="O15" s="294"/>
      <c r="P15" s="295"/>
      <c r="Q15" s="1"/>
      <c r="R15" s="1"/>
      <c r="S15" s="1"/>
      <c r="T15" s="1"/>
      <c r="U15" s="1"/>
    </row>
    <row r="16" spans="1:21" ht="12" customHeight="1" x14ac:dyDescent="0.15">
      <c r="A16" s="27"/>
      <c r="B16" s="1"/>
      <c r="C16" s="1"/>
      <c r="D16" s="28"/>
      <c r="E16" s="28"/>
      <c r="F16" s="28" t="s">
        <v>67</v>
      </c>
      <c r="G16" s="28"/>
      <c r="H16" s="28"/>
      <c r="I16" s="28"/>
      <c r="J16" s="28"/>
      <c r="K16" s="28"/>
      <c r="L16" s="29"/>
      <c r="M16" s="29"/>
      <c r="N16" s="29"/>
      <c r="O16" s="294"/>
      <c r="P16" s="295"/>
      <c r="Q16" s="1"/>
      <c r="R16" s="1"/>
      <c r="S16" s="1"/>
      <c r="T16" s="1"/>
      <c r="U16" s="1"/>
    </row>
    <row r="17" spans="1:21" ht="12" customHeight="1" x14ac:dyDescent="0.15">
      <c r="A17" s="27"/>
      <c r="B17" s="1"/>
      <c r="C17" s="1"/>
      <c r="D17" s="28"/>
      <c r="E17" s="28"/>
      <c r="F17" s="28" t="s">
        <v>68</v>
      </c>
      <c r="G17" s="28"/>
      <c r="H17" s="28"/>
      <c r="I17" s="28"/>
      <c r="J17" s="28"/>
      <c r="K17" s="28"/>
      <c r="L17" s="29"/>
      <c r="M17" s="29"/>
      <c r="N17" s="29"/>
      <c r="O17" s="294"/>
      <c r="P17" s="295"/>
      <c r="Q17" s="1"/>
      <c r="R17" s="1"/>
      <c r="S17" s="1"/>
      <c r="T17" s="1"/>
      <c r="U17" s="1"/>
    </row>
    <row r="18" spans="1:21" ht="12" customHeight="1" x14ac:dyDescent="0.15">
      <c r="A18" s="27"/>
      <c r="B18" s="1"/>
      <c r="C18" s="1"/>
      <c r="D18" s="28"/>
      <c r="E18" s="28"/>
      <c r="F18" s="28" t="s">
        <v>37</v>
      </c>
      <c r="G18" s="28"/>
      <c r="H18" s="28"/>
      <c r="I18" s="28"/>
      <c r="J18" s="28"/>
      <c r="K18" s="28"/>
      <c r="L18" s="29"/>
      <c r="M18" s="29"/>
      <c r="N18" s="29"/>
      <c r="O18" s="294"/>
      <c r="P18" s="295"/>
      <c r="Q18" s="1"/>
      <c r="R18" s="1"/>
      <c r="S18" s="1"/>
      <c r="T18" s="1"/>
      <c r="U18" s="1"/>
    </row>
    <row r="19" spans="1:21" ht="12" customHeight="1" x14ac:dyDescent="0.15">
      <c r="A19" s="27"/>
      <c r="B19" s="1"/>
      <c r="C19" s="1"/>
      <c r="D19" s="28"/>
      <c r="E19" s="28" t="s">
        <v>110</v>
      </c>
      <c r="F19" s="28"/>
      <c r="G19" s="28"/>
      <c r="H19" s="28"/>
      <c r="I19" s="28"/>
      <c r="J19" s="28"/>
      <c r="K19" s="28"/>
      <c r="L19" s="29"/>
      <c r="M19" s="29"/>
      <c r="N19" s="29"/>
      <c r="O19" s="294"/>
      <c r="P19" s="295"/>
      <c r="Q19" s="1"/>
      <c r="R19" s="1"/>
      <c r="S19" s="104"/>
      <c r="T19" s="104"/>
      <c r="U19" s="104"/>
    </row>
    <row r="20" spans="1:21" ht="12" customHeight="1" x14ac:dyDescent="0.15">
      <c r="A20" s="27"/>
      <c r="B20" s="1"/>
      <c r="C20" s="1"/>
      <c r="D20" s="28"/>
      <c r="E20" s="28"/>
      <c r="F20" s="29" t="s">
        <v>69</v>
      </c>
      <c r="G20" s="29"/>
      <c r="H20" s="28"/>
      <c r="I20" s="29"/>
      <c r="J20" s="28"/>
      <c r="K20" s="28"/>
      <c r="L20" s="29"/>
      <c r="M20" s="29"/>
      <c r="N20" s="29"/>
      <c r="O20" s="294"/>
      <c r="P20" s="295"/>
      <c r="Q20" s="1"/>
      <c r="R20" s="1"/>
      <c r="S20" s="104"/>
      <c r="T20" s="104"/>
      <c r="U20" s="104"/>
    </row>
    <row r="21" spans="1:21" ht="12" customHeight="1" x14ac:dyDescent="0.15">
      <c r="A21" s="27"/>
      <c r="B21" s="1"/>
      <c r="C21" s="1"/>
      <c r="D21" s="28"/>
      <c r="E21" s="28"/>
      <c r="F21" s="28" t="s">
        <v>70</v>
      </c>
      <c r="G21" s="28"/>
      <c r="H21" s="28"/>
      <c r="I21" s="28"/>
      <c r="J21" s="28"/>
      <c r="K21" s="28"/>
      <c r="L21" s="29"/>
      <c r="M21" s="29"/>
      <c r="N21" s="29"/>
      <c r="O21" s="294"/>
      <c r="P21" s="295"/>
      <c r="Q21" s="1"/>
      <c r="R21" s="1"/>
      <c r="S21" s="104"/>
      <c r="T21" s="104"/>
      <c r="U21" s="104"/>
    </row>
    <row r="22" spans="1:21" ht="12" customHeight="1" x14ac:dyDescent="0.15">
      <c r="A22" s="27"/>
      <c r="B22" s="1"/>
      <c r="C22" s="1"/>
      <c r="D22" s="28"/>
      <c r="E22" s="28"/>
      <c r="F22" s="28" t="s">
        <v>16</v>
      </c>
      <c r="G22" s="28"/>
      <c r="H22" s="28"/>
      <c r="I22" s="28"/>
      <c r="J22" s="28"/>
      <c r="K22" s="28"/>
      <c r="L22" s="29"/>
      <c r="M22" s="29"/>
      <c r="N22" s="29"/>
      <c r="O22" s="294"/>
      <c r="P22" s="295"/>
      <c r="Q22" s="1"/>
      <c r="R22" s="1"/>
      <c r="S22" s="104"/>
      <c r="T22" s="104"/>
      <c r="U22" s="104"/>
    </row>
    <row r="23" spans="1:21" ht="12" customHeight="1" x14ac:dyDescent="0.15">
      <c r="A23" s="27"/>
      <c r="B23" s="1"/>
      <c r="C23" s="1"/>
      <c r="D23" s="30" t="s">
        <v>71</v>
      </c>
      <c r="E23" s="30"/>
      <c r="F23" s="28"/>
      <c r="G23" s="30"/>
      <c r="H23" s="28"/>
      <c r="I23" s="28"/>
      <c r="J23" s="28"/>
      <c r="K23" s="28"/>
      <c r="L23" s="29"/>
      <c r="M23" s="29"/>
      <c r="N23" s="29"/>
      <c r="O23" s="294"/>
      <c r="P23" s="295"/>
      <c r="Q23" s="1"/>
      <c r="R23" s="1"/>
      <c r="S23" s="104"/>
      <c r="T23" s="104"/>
      <c r="U23" s="104"/>
    </row>
    <row r="24" spans="1:21" ht="12" customHeight="1" x14ac:dyDescent="0.15">
      <c r="A24" s="27"/>
      <c r="B24" s="1"/>
      <c r="C24" s="1"/>
      <c r="D24" s="28"/>
      <c r="E24" s="28" t="s">
        <v>72</v>
      </c>
      <c r="F24" s="28"/>
      <c r="G24" s="29"/>
      <c r="H24" s="28"/>
      <c r="I24" s="28"/>
      <c r="J24" s="28"/>
      <c r="K24" s="28"/>
      <c r="L24" s="29"/>
      <c r="M24" s="29"/>
      <c r="N24" s="29"/>
      <c r="O24" s="294"/>
      <c r="P24" s="295"/>
      <c r="Q24" s="1"/>
      <c r="R24" s="1"/>
      <c r="S24" s="104"/>
      <c r="T24" s="104"/>
      <c r="U24" s="104"/>
    </row>
    <row r="25" spans="1:21" ht="12" customHeight="1" x14ac:dyDescent="0.15">
      <c r="A25" s="27"/>
      <c r="B25" s="1"/>
      <c r="C25" s="1"/>
      <c r="D25" s="28"/>
      <c r="E25" s="28" t="s">
        <v>73</v>
      </c>
      <c r="F25" s="28"/>
      <c r="G25" s="29"/>
      <c r="H25" s="28"/>
      <c r="I25" s="28"/>
      <c r="J25" s="28"/>
      <c r="K25" s="28"/>
      <c r="L25" s="29"/>
      <c r="M25" s="29"/>
      <c r="N25" s="29"/>
      <c r="O25" s="294"/>
      <c r="P25" s="295"/>
      <c r="Q25" s="1"/>
      <c r="R25" s="1"/>
      <c r="S25" s="1"/>
      <c r="T25" s="1"/>
      <c r="U25" s="1"/>
    </row>
    <row r="26" spans="1:21" ht="12" customHeight="1" x14ac:dyDescent="0.15">
      <c r="A26" s="27"/>
      <c r="B26" s="1"/>
      <c r="C26" s="1"/>
      <c r="D26" s="28"/>
      <c r="E26" s="28" t="s">
        <v>74</v>
      </c>
      <c r="F26" s="28"/>
      <c r="G26" s="28"/>
      <c r="H26" s="28"/>
      <c r="I26" s="28"/>
      <c r="J26" s="28"/>
      <c r="K26" s="28"/>
      <c r="L26" s="29"/>
      <c r="M26" s="29"/>
      <c r="N26" s="29"/>
      <c r="O26" s="294"/>
      <c r="P26" s="295"/>
      <c r="Q26" s="1"/>
      <c r="R26" s="1"/>
      <c r="S26" s="1"/>
      <c r="T26" s="1"/>
      <c r="U26" s="1"/>
    </row>
    <row r="27" spans="1:21" ht="12" customHeight="1" x14ac:dyDescent="0.15">
      <c r="A27" s="27"/>
      <c r="B27" s="1"/>
      <c r="C27" s="1"/>
      <c r="D27" s="28"/>
      <c r="E27" s="31" t="s">
        <v>175</v>
      </c>
      <c r="F27" s="31"/>
      <c r="G27" s="28"/>
      <c r="H27" s="31"/>
      <c r="I27" s="31"/>
      <c r="J27" s="31"/>
      <c r="K27" s="31"/>
      <c r="L27" s="32"/>
      <c r="M27" s="32"/>
      <c r="N27" s="32"/>
      <c r="O27" s="294"/>
      <c r="P27" s="295"/>
      <c r="Q27" s="1"/>
      <c r="R27" s="1"/>
      <c r="S27" s="1"/>
      <c r="T27" s="1"/>
      <c r="U27" s="1"/>
    </row>
    <row r="28" spans="1:21" ht="12" customHeight="1" x14ac:dyDescent="0.15">
      <c r="A28" s="27"/>
      <c r="B28" s="1"/>
      <c r="C28" s="33" t="s">
        <v>75</v>
      </c>
      <c r="D28" s="33"/>
      <c r="E28" s="31"/>
      <c r="F28" s="31"/>
      <c r="G28" s="31"/>
      <c r="H28" s="31"/>
      <c r="I28" s="31"/>
      <c r="J28" s="32"/>
      <c r="K28" s="32"/>
      <c r="L28" s="32"/>
      <c r="M28" s="306"/>
      <c r="N28" s="307"/>
      <c r="O28" s="294"/>
      <c r="P28" s="295"/>
      <c r="Q28" s="1"/>
      <c r="R28" s="1"/>
      <c r="S28" s="1"/>
      <c r="T28" s="1"/>
      <c r="U28" s="1"/>
    </row>
    <row r="29" spans="1:21" ht="12" customHeight="1" x14ac:dyDescent="0.15">
      <c r="A29" s="27"/>
      <c r="B29" s="1"/>
      <c r="C29" s="1"/>
      <c r="D29" s="34" t="s">
        <v>76</v>
      </c>
      <c r="E29" s="34"/>
      <c r="F29" s="28"/>
      <c r="G29" s="28"/>
      <c r="H29" s="28"/>
      <c r="I29" s="28"/>
      <c r="J29" s="35"/>
      <c r="K29" s="35"/>
      <c r="L29" s="35"/>
      <c r="M29" s="306"/>
      <c r="N29" s="307"/>
      <c r="O29" s="294"/>
      <c r="P29" s="295"/>
      <c r="Q29" s="1"/>
      <c r="R29" s="1"/>
      <c r="S29" s="1"/>
      <c r="T29" s="1"/>
      <c r="U29" s="1"/>
    </row>
    <row r="30" spans="1:21" ht="12" customHeight="1" x14ac:dyDescent="0.15">
      <c r="A30" s="27"/>
      <c r="B30" s="1"/>
      <c r="C30" s="1"/>
      <c r="D30" s="28" t="s">
        <v>37</v>
      </c>
      <c r="E30" s="28"/>
      <c r="F30" s="29"/>
      <c r="G30" s="28"/>
      <c r="H30" s="28"/>
      <c r="I30" s="28"/>
      <c r="J30" s="35"/>
      <c r="K30" s="35"/>
      <c r="L30" s="35"/>
      <c r="M30" s="306"/>
      <c r="N30" s="307"/>
      <c r="O30" s="294"/>
      <c r="P30" s="295"/>
      <c r="Q30" s="110"/>
      <c r="R30" s="36"/>
      <c r="S30" s="36"/>
      <c r="T30" s="36"/>
      <c r="U30" s="1"/>
    </row>
    <row r="31" spans="1:21" ht="12" customHeight="1" x14ac:dyDescent="0.15">
      <c r="A31" s="37"/>
      <c r="B31" s="38" t="s">
        <v>77</v>
      </c>
      <c r="C31" s="38"/>
      <c r="D31" s="39"/>
      <c r="E31" s="39"/>
      <c r="F31" s="38"/>
      <c r="G31" s="39"/>
      <c r="H31" s="39"/>
      <c r="I31" s="39"/>
      <c r="J31" s="40"/>
      <c r="K31" s="40"/>
      <c r="L31" s="40"/>
      <c r="M31" s="41"/>
      <c r="N31" s="41"/>
      <c r="O31" s="13"/>
      <c r="P31" s="106"/>
      <c r="Q31" s="36"/>
      <c r="R31" s="36"/>
      <c r="S31" s="36"/>
      <c r="T31" s="36"/>
      <c r="U31" s="1"/>
    </row>
    <row r="32" spans="1:21" ht="12" customHeight="1" x14ac:dyDescent="0.15">
      <c r="A32" s="27"/>
      <c r="B32" s="29"/>
      <c r="C32" s="28" t="s">
        <v>78</v>
      </c>
      <c r="D32" s="28"/>
      <c r="E32" s="28"/>
      <c r="F32" s="29"/>
      <c r="G32" s="28"/>
      <c r="H32" s="28"/>
      <c r="I32" s="28"/>
      <c r="J32" s="35"/>
      <c r="K32" s="35"/>
      <c r="L32" s="35"/>
      <c r="M32" s="4"/>
      <c r="N32" s="4"/>
      <c r="O32" s="102"/>
      <c r="P32" s="103"/>
      <c r="Q32" s="36"/>
      <c r="R32" s="36"/>
      <c r="S32" s="36"/>
      <c r="T32" s="36"/>
      <c r="U32" s="1"/>
    </row>
    <row r="33" spans="1:21" ht="12" customHeight="1" x14ac:dyDescent="0.15">
      <c r="A33" s="27"/>
      <c r="B33" s="29"/>
      <c r="C33" s="28"/>
      <c r="D33" s="28" t="s">
        <v>79</v>
      </c>
      <c r="E33" s="28"/>
      <c r="F33" s="29"/>
      <c r="G33" s="28"/>
      <c r="H33" s="28"/>
      <c r="I33" s="28"/>
      <c r="J33" s="35"/>
      <c r="K33" s="35"/>
      <c r="L33" s="35"/>
      <c r="M33" s="4"/>
      <c r="N33" s="4"/>
      <c r="O33" s="102"/>
      <c r="P33" s="103"/>
      <c r="Q33" s="36"/>
      <c r="R33" s="36"/>
      <c r="S33" s="36"/>
      <c r="T33" s="36"/>
      <c r="U33" s="1"/>
    </row>
    <row r="34" spans="1:21" ht="12" customHeight="1" x14ac:dyDescent="0.15">
      <c r="A34" s="27"/>
      <c r="B34" s="1"/>
      <c r="C34" s="1"/>
      <c r="D34" s="30" t="s">
        <v>80</v>
      </c>
      <c r="E34" s="30"/>
      <c r="F34" s="28"/>
      <c r="G34" s="30"/>
      <c r="H34" s="28"/>
      <c r="I34" s="28"/>
      <c r="J34" s="31"/>
      <c r="K34" s="31"/>
      <c r="L34" s="32"/>
      <c r="M34" s="32"/>
      <c r="N34" s="32"/>
      <c r="O34" s="294"/>
      <c r="P34" s="295"/>
      <c r="Q34" s="1"/>
      <c r="R34" s="1"/>
      <c r="S34" s="1"/>
      <c r="T34" s="1"/>
      <c r="U34" s="1"/>
    </row>
    <row r="35" spans="1:21" ht="12" customHeight="1" x14ac:dyDescent="0.15">
      <c r="A35" s="27"/>
      <c r="B35" s="1"/>
      <c r="C35" s="1"/>
      <c r="D35" s="29" t="s">
        <v>81</v>
      </c>
      <c r="E35" s="29"/>
      <c r="F35" s="28"/>
      <c r="G35" s="29"/>
      <c r="H35" s="28"/>
      <c r="I35" s="29"/>
      <c r="J35" s="28"/>
      <c r="K35" s="28"/>
      <c r="L35" s="29"/>
      <c r="M35" s="29"/>
      <c r="N35" s="29"/>
      <c r="O35" s="294"/>
      <c r="P35" s="295"/>
      <c r="Q35" s="1"/>
      <c r="R35" s="1"/>
      <c r="S35" s="1"/>
      <c r="T35" s="1"/>
      <c r="U35" s="1"/>
    </row>
    <row r="36" spans="1:21" ht="12" customHeight="1" x14ac:dyDescent="0.15">
      <c r="A36" s="27"/>
      <c r="B36" s="1"/>
      <c r="C36" s="1"/>
      <c r="D36" s="28" t="s">
        <v>82</v>
      </c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4"/>
      <c r="P36" s="295"/>
      <c r="Q36" s="1"/>
      <c r="R36" s="1"/>
      <c r="S36" s="1"/>
      <c r="T36" s="1"/>
      <c r="U36" s="1"/>
    </row>
    <row r="37" spans="1:21" ht="12" customHeight="1" x14ac:dyDescent="0.15">
      <c r="A37" s="27"/>
      <c r="B37" s="1"/>
      <c r="C37" s="1"/>
      <c r="D37" s="28" t="s">
        <v>37</v>
      </c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4"/>
      <c r="P37" s="295"/>
      <c r="Q37" s="1"/>
      <c r="R37" s="1"/>
      <c r="S37" s="1"/>
      <c r="T37" s="1"/>
      <c r="U37" s="1"/>
    </row>
    <row r="38" spans="1:21" ht="12" customHeight="1" thickBot="1" x14ac:dyDescent="0.2">
      <c r="A38" s="27"/>
      <c r="B38" s="1"/>
      <c r="C38" s="28" t="s">
        <v>111</v>
      </c>
      <c r="D38" s="28"/>
      <c r="E38" s="28"/>
      <c r="F38" s="28"/>
      <c r="G38" s="28"/>
      <c r="H38" s="28"/>
      <c r="I38" s="28"/>
      <c r="J38" s="35"/>
      <c r="K38" s="35"/>
      <c r="L38" s="35"/>
      <c r="M38" s="306"/>
      <c r="N38" s="307"/>
      <c r="O38" s="294"/>
      <c r="P38" s="295"/>
      <c r="Q38" s="1"/>
      <c r="R38" s="1"/>
      <c r="S38" s="1"/>
      <c r="T38" s="1"/>
      <c r="U38" s="1"/>
    </row>
    <row r="39" spans="1:21" ht="12" customHeight="1" x14ac:dyDescent="0.15">
      <c r="A39" s="27"/>
      <c r="B39" s="1"/>
      <c r="C39" s="1"/>
      <c r="D39" s="28" t="s">
        <v>84</v>
      </c>
      <c r="E39" s="28"/>
      <c r="F39" s="28"/>
      <c r="G39" s="28"/>
      <c r="H39" s="28"/>
      <c r="I39" s="28"/>
      <c r="J39" s="35"/>
      <c r="K39" s="35"/>
      <c r="L39" s="35"/>
      <c r="M39" s="306"/>
      <c r="N39" s="307"/>
      <c r="O39" s="294"/>
      <c r="P39" s="295"/>
      <c r="Q39" s="310" t="s">
        <v>2</v>
      </c>
      <c r="R39" s="311"/>
      <c r="S39" s="311"/>
      <c r="T39" s="312"/>
      <c r="U39" s="1"/>
    </row>
    <row r="40" spans="1:21" ht="12" customHeight="1" thickBot="1" x14ac:dyDescent="0.2">
      <c r="A40" s="27"/>
      <c r="B40" s="1"/>
      <c r="C40" s="1"/>
      <c r="D40" s="28" t="s">
        <v>16</v>
      </c>
      <c r="E40" s="28"/>
      <c r="F40" s="28"/>
      <c r="G40" s="28"/>
      <c r="H40" s="28"/>
      <c r="I40" s="28"/>
      <c r="J40" s="35"/>
      <c r="K40" s="35"/>
      <c r="L40" s="35"/>
      <c r="M40" s="306"/>
      <c r="N40" s="307"/>
      <c r="O40" s="294"/>
      <c r="P40" s="295"/>
      <c r="Q40" s="313" t="s">
        <v>176</v>
      </c>
      <c r="R40" s="314"/>
      <c r="S40" s="315" t="s">
        <v>112</v>
      </c>
      <c r="T40" s="316"/>
      <c r="U40" s="1"/>
    </row>
    <row r="41" spans="1:21" ht="12" customHeight="1" x14ac:dyDescent="0.15">
      <c r="A41" s="37"/>
      <c r="B41" s="38" t="s">
        <v>177</v>
      </c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13"/>
      <c r="P41" s="106"/>
      <c r="Q41" s="317"/>
      <c r="R41" s="318"/>
      <c r="S41" s="319"/>
      <c r="T41" s="320"/>
      <c r="U41" s="1"/>
    </row>
    <row r="42" spans="1:21" ht="12" customHeight="1" x14ac:dyDescent="0.15">
      <c r="A42" s="27"/>
      <c r="B42" s="29" t="s">
        <v>92</v>
      </c>
      <c r="C42" s="29"/>
      <c r="D42" s="29"/>
      <c r="E42" s="35"/>
      <c r="F42" s="35"/>
      <c r="G42" s="35"/>
      <c r="H42" s="35"/>
      <c r="I42" s="35"/>
      <c r="J42" s="35"/>
      <c r="K42" s="18"/>
      <c r="L42" s="11"/>
      <c r="M42" s="11"/>
      <c r="N42" s="42"/>
      <c r="O42" s="43"/>
      <c r="P42" s="44"/>
      <c r="Q42" s="321"/>
      <c r="R42" s="318"/>
      <c r="S42" s="45"/>
      <c r="T42" s="46"/>
      <c r="U42" s="1"/>
    </row>
    <row r="43" spans="1:21" ht="12" customHeight="1" x14ac:dyDescent="0.15">
      <c r="A43" s="27"/>
      <c r="B43" s="1"/>
      <c r="C43" s="29" t="s">
        <v>93</v>
      </c>
      <c r="D43" s="29"/>
      <c r="E43" s="47"/>
      <c r="F43" s="47"/>
      <c r="G43" s="47"/>
      <c r="H43" s="47"/>
      <c r="I43" s="47"/>
      <c r="J43" s="29"/>
      <c r="K43" s="18"/>
      <c r="L43" s="11"/>
      <c r="M43" s="11"/>
      <c r="N43" s="42"/>
      <c r="O43" s="43"/>
      <c r="P43" s="44"/>
      <c r="Q43" s="322"/>
      <c r="R43" s="323"/>
      <c r="S43" s="43"/>
      <c r="T43" s="44"/>
      <c r="U43" s="1"/>
    </row>
    <row r="44" spans="1:21" ht="12" customHeight="1" x14ac:dyDescent="0.15">
      <c r="A44" s="48"/>
      <c r="B44" s="1"/>
      <c r="C44" s="29" t="s">
        <v>178</v>
      </c>
      <c r="D44" s="49"/>
      <c r="E44" s="49"/>
      <c r="F44" s="49"/>
      <c r="G44" s="49"/>
      <c r="H44" s="49"/>
      <c r="I44" s="49"/>
      <c r="J44" s="29"/>
      <c r="K44" s="18"/>
      <c r="L44" s="11"/>
      <c r="M44" s="11"/>
      <c r="N44" s="42"/>
      <c r="O44" s="43"/>
      <c r="P44" s="44"/>
      <c r="Q44" s="324"/>
      <c r="R44" s="325"/>
      <c r="S44" s="43"/>
      <c r="T44" s="44"/>
      <c r="U44" s="1"/>
    </row>
    <row r="45" spans="1:21" ht="12" customHeight="1" x14ac:dyDescent="0.15">
      <c r="A45" s="37"/>
      <c r="B45" s="38" t="s">
        <v>179</v>
      </c>
      <c r="C45" s="50"/>
      <c r="D45" s="51"/>
      <c r="E45" s="51"/>
      <c r="F45" s="51"/>
      <c r="G45" s="52"/>
      <c r="H45" s="52"/>
      <c r="I45" s="52"/>
      <c r="J45" s="38"/>
      <c r="K45" s="53"/>
      <c r="L45" s="53"/>
      <c r="M45" s="53"/>
      <c r="N45" s="54"/>
      <c r="O45" s="55"/>
      <c r="P45" s="56"/>
      <c r="Q45" s="308"/>
      <c r="R45" s="309"/>
      <c r="S45" s="55"/>
      <c r="T45" s="56"/>
      <c r="U45" s="1"/>
    </row>
    <row r="46" spans="1:21" ht="12" customHeight="1" x14ac:dyDescent="0.15">
      <c r="A46" s="27"/>
      <c r="B46" s="29" t="s">
        <v>113</v>
      </c>
      <c r="C46" s="29"/>
      <c r="D46" s="49"/>
      <c r="E46" s="49"/>
      <c r="F46" s="49"/>
      <c r="G46" s="47"/>
      <c r="H46" s="47"/>
      <c r="I46" s="47"/>
      <c r="J46" s="29"/>
      <c r="K46" s="1"/>
      <c r="L46" s="1"/>
      <c r="M46" s="1"/>
      <c r="N46" s="57"/>
      <c r="O46" s="326"/>
      <c r="P46" s="327"/>
      <c r="Q46" s="1"/>
      <c r="R46" s="1"/>
      <c r="S46" s="43"/>
      <c r="T46" s="44"/>
      <c r="U46" s="1"/>
    </row>
    <row r="47" spans="1:21" ht="12" customHeight="1" x14ac:dyDescent="0.15">
      <c r="A47" s="27"/>
      <c r="B47" s="1"/>
      <c r="C47" s="49" t="s">
        <v>97</v>
      </c>
      <c r="D47" s="49"/>
      <c r="E47" s="49"/>
      <c r="F47" s="47"/>
      <c r="G47" s="47"/>
      <c r="H47" s="47"/>
      <c r="I47" s="47"/>
      <c r="J47" s="29"/>
      <c r="K47" s="1"/>
      <c r="L47" s="1"/>
      <c r="M47" s="1"/>
      <c r="N47" s="57"/>
      <c r="O47" s="326"/>
      <c r="P47" s="327"/>
      <c r="Q47" s="1"/>
      <c r="R47" s="1"/>
      <c r="S47" s="43"/>
      <c r="T47" s="44"/>
      <c r="U47" s="1"/>
    </row>
    <row r="48" spans="1:21" ht="12" customHeight="1" x14ac:dyDescent="0.15">
      <c r="A48" s="27"/>
      <c r="B48" s="1"/>
      <c r="C48" s="49" t="s">
        <v>98</v>
      </c>
      <c r="D48" s="49"/>
      <c r="E48" s="49"/>
      <c r="F48" s="49"/>
      <c r="G48" s="47"/>
      <c r="H48" s="47"/>
      <c r="I48" s="47"/>
      <c r="J48" s="29"/>
      <c r="K48" s="1"/>
      <c r="L48" s="1"/>
      <c r="M48" s="1"/>
      <c r="N48" s="57"/>
      <c r="O48" s="326"/>
      <c r="P48" s="327"/>
      <c r="Q48" s="1"/>
      <c r="R48" s="1"/>
      <c r="S48" s="43"/>
      <c r="T48" s="44"/>
      <c r="U48" s="1"/>
    </row>
    <row r="49" spans="1:21" ht="12" customHeight="1" x14ac:dyDescent="0.15">
      <c r="A49" s="27"/>
      <c r="B49" s="1"/>
      <c r="C49" s="49" t="s">
        <v>99</v>
      </c>
      <c r="D49" s="49"/>
      <c r="E49" s="49"/>
      <c r="F49" s="49"/>
      <c r="G49" s="47"/>
      <c r="H49" s="47"/>
      <c r="I49" s="47"/>
      <c r="J49" s="29"/>
      <c r="K49" s="1"/>
      <c r="L49" s="1"/>
      <c r="M49" s="1"/>
      <c r="N49" s="57"/>
      <c r="O49" s="326"/>
      <c r="P49" s="327"/>
      <c r="Q49" s="1"/>
      <c r="R49" s="1"/>
      <c r="S49" s="43"/>
      <c r="T49" s="44"/>
      <c r="U49" s="1"/>
    </row>
    <row r="50" spans="1:21" ht="12" customHeight="1" x14ac:dyDescent="0.15">
      <c r="A50" s="27"/>
      <c r="B50" s="1"/>
      <c r="C50" s="49" t="s">
        <v>100</v>
      </c>
      <c r="D50" s="49"/>
      <c r="E50" s="49"/>
      <c r="F50" s="49"/>
      <c r="G50" s="47"/>
      <c r="H50" s="58"/>
      <c r="I50" s="47"/>
      <c r="J50" s="29"/>
      <c r="K50" s="1"/>
      <c r="L50" s="1"/>
      <c r="M50" s="1"/>
      <c r="N50" s="57"/>
      <c r="O50" s="326"/>
      <c r="P50" s="327"/>
      <c r="Q50" s="1"/>
      <c r="R50" s="1"/>
      <c r="S50" s="43"/>
      <c r="T50" s="44"/>
      <c r="U50" s="1"/>
    </row>
    <row r="51" spans="1:21" ht="12" customHeight="1" x14ac:dyDescent="0.15">
      <c r="A51" s="27"/>
      <c r="B51" s="29" t="s">
        <v>101</v>
      </c>
      <c r="C51" s="29"/>
      <c r="D51" s="49"/>
      <c r="E51" s="59"/>
      <c r="F51" s="59"/>
      <c r="G51" s="59"/>
      <c r="H51" s="59"/>
      <c r="I51" s="59"/>
      <c r="J51" s="35"/>
      <c r="K51" s="1"/>
      <c r="L51" s="1"/>
      <c r="M51" s="1"/>
      <c r="N51" s="57"/>
      <c r="O51" s="43"/>
      <c r="P51" s="44"/>
      <c r="Q51" s="1"/>
      <c r="R51" s="1"/>
      <c r="S51" s="326"/>
      <c r="T51" s="327"/>
      <c r="U51" s="1"/>
    </row>
    <row r="52" spans="1:21" ht="12" customHeight="1" x14ac:dyDescent="0.15">
      <c r="A52" s="27"/>
      <c r="B52" s="29" t="s">
        <v>114</v>
      </c>
      <c r="C52" s="29"/>
      <c r="D52" s="49"/>
      <c r="E52" s="60"/>
      <c r="F52" s="59"/>
      <c r="G52" s="59"/>
      <c r="H52" s="59"/>
      <c r="I52" s="59"/>
      <c r="J52" s="35"/>
      <c r="K52" s="4"/>
      <c r="L52" s="4"/>
      <c r="M52" s="4"/>
      <c r="N52" s="105"/>
      <c r="O52" s="43"/>
      <c r="P52" s="44"/>
      <c r="Q52" s="1"/>
      <c r="R52" s="1"/>
      <c r="S52" s="326"/>
      <c r="T52" s="327"/>
      <c r="U52" s="1"/>
    </row>
    <row r="53" spans="1:21" ht="12" customHeight="1" x14ac:dyDescent="0.15">
      <c r="A53" s="48"/>
      <c r="B53" s="61" t="s">
        <v>16</v>
      </c>
      <c r="C53" s="61"/>
      <c r="D53" s="62"/>
      <c r="E53" s="63"/>
      <c r="F53" s="63"/>
      <c r="G53" s="64"/>
      <c r="H53" s="64"/>
      <c r="I53" s="64"/>
      <c r="J53" s="65"/>
      <c r="K53" s="66"/>
      <c r="L53" s="66"/>
      <c r="M53" s="66"/>
      <c r="N53" s="67"/>
      <c r="O53" s="68"/>
      <c r="P53" s="69"/>
      <c r="Q53" s="66"/>
      <c r="R53" s="66"/>
      <c r="S53" s="68"/>
      <c r="T53" s="69"/>
      <c r="U53" s="1"/>
    </row>
    <row r="54" spans="1:21" ht="12" customHeight="1" x14ac:dyDescent="0.15">
      <c r="A54" s="70" t="s">
        <v>180</v>
      </c>
      <c r="B54" s="71"/>
      <c r="C54" s="72"/>
      <c r="D54" s="73"/>
      <c r="E54" s="74"/>
      <c r="F54" s="75"/>
      <c r="G54" s="75"/>
      <c r="H54" s="76"/>
      <c r="I54" s="75"/>
      <c r="J54" s="77"/>
      <c r="K54" s="78"/>
      <c r="L54" s="78"/>
      <c r="M54" s="78"/>
      <c r="N54" s="79"/>
      <c r="O54" s="45"/>
      <c r="P54" s="46"/>
      <c r="Q54" s="78"/>
      <c r="R54" s="78"/>
      <c r="S54" s="45"/>
      <c r="T54" s="46"/>
      <c r="U54" s="1"/>
    </row>
    <row r="55" spans="1:21" ht="12" customHeight="1" thickBot="1" x14ac:dyDescent="0.2">
      <c r="A55" s="80" t="s">
        <v>90</v>
      </c>
      <c r="B55" s="81"/>
      <c r="C55" s="82"/>
      <c r="D55" s="83"/>
      <c r="E55" s="84"/>
      <c r="F55" s="85"/>
      <c r="G55" s="85"/>
      <c r="H55" s="86"/>
      <c r="I55" s="85"/>
      <c r="J55" s="87"/>
      <c r="K55" s="81"/>
      <c r="L55" s="81"/>
      <c r="M55" s="81"/>
      <c r="N55" s="81"/>
      <c r="O55" s="88"/>
      <c r="P55" s="89"/>
      <c r="Q55" s="81"/>
      <c r="R55" s="81"/>
      <c r="S55" s="88"/>
      <c r="T55" s="89"/>
      <c r="U55" s="1"/>
    </row>
    <row r="56" spans="1:21" ht="12" customHeight="1" thickBot="1" x14ac:dyDescent="0.2">
      <c r="A56" s="90" t="s">
        <v>181</v>
      </c>
      <c r="B56" s="91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  <c r="P56" s="95"/>
      <c r="Q56" s="93"/>
      <c r="R56" s="93"/>
      <c r="S56" s="94"/>
      <c r="T56" s="95"/>
      <c r="U56" s="1"/>
    </row>
    <row r="57" spans="1:21" ht="12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59">
    <mergeCell ref="S52:T52"/>
    <mergeCell ref="O46:P46"/>
    <mergeCell ref="O47:P47"/>
    <mergeCell ref="O48:P48"/>
    <mergeCell ref="O49:P49"/>
    <mergeCell ref="O50:P50"/>
    <mergeCell ref="S51:T51"/>
    <mergeCell ref="Q45:R45"/>
    <mergeCell ref="M38:N38"/>
    <mergeCell ref="O38:P38"/>
    <mergeCell ref="M39:N39"/>
    <mergeCell ref="O39:P39"/>
    <mergeCell ref="Q39:T39"/>
    <mergeCell ref="M40:N40"/>
    <mergeCell ref="O40:P40"/>
    <mergeCell ref="Q40:R40"/>
    <mergeCell ref="S40:T40"/>
    <mergeCell ref="Q41:R41"/>
    <mergeCell ref="S41:T41"/>
    <mergeCell ref="Q42:R42"/>
    <mergeCell ref="Q43:R43"/>
    <mergeCell ref="Q44:R44"/>
    <mergeCell ref="O37:P37"/>
    <mergeCell ref="O25:P25"/>
    <mergeCell ref="O26:P26"/>
    <mergeCell ref="O27:P27"/>
    <mergeCell ref="M28:N28"/>
    <mergeCell ref="O28:P28"/>
    <mergeCell ref="M29:N29"/>
    <mergeCell ref="O29:P29"/>
    <mergeCell ref="M30:N30"/>
    <mergeCell ref="O30:P30"/>
    <mergeCell ref="O34:P34"/>
    <mergeCell ref="O35:P35"/>
    <mergeCell ref="O36:P36"/>
    <mergeCell ref="O24:P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2:P12"/>
    <mergeCell ref="C1:T1"/>
    <mergeCell ref="A2:T2"/>
    <mergeCell ref="A3:T3"/>
    <mergeCell ref="A4:T4"/>
    <mergeCell ref="A6:N6"/>
    <mergeCell ref="O6:P6"/>
    <mergeCell ref="O7:P7"/>
    <mergeCell ref="O8:P8"/>
    <mergeCell ref="O9:P9"/>
    <mergeCell ref="O10:P10"/>
    <mergeCell ref="O11:P11"/>
  </mergeCells>
  <phoneticPr fontId="3"/>
  <printOptions horizontalCentered="1"/>
  <pageMargins left="0" right="0" top="0.51181102362204722" bottom="0.59055118110236227" header="0.35433070866141736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W293"/>
  <sheetViews>
    <sheetView showGridLines="0" view="pageBreakPreview" zoomScaleNormal="100" zoomScaleSheetLayoutView="100" workbookViewId="0">
      <selection activeCell="S12" sqref="S12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51" t="s">
        <v>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2:16" ht="23.25" customHeight="1" x14ac:dyDescent="0.2">
      <c r="B2" s="252" t="s">
        <v>183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6"/>
      <c r="O2" s="6"/>
      <c r="P2" s="6"/>
    </row>
    <row r="3" spans="2:16" ht="15.75" customHeight="1" x14ac:dyDescent="0.2">
      <c r="B3" s="267" t="s">
        <v>192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6"/>
      <c r="O3" s="6"/>
      <c r="P3" s="6"/>
    </row>
    <row r="4" spans="2:16" ht="15.75" customHeight="1" x14ac:dyDescent="0.2">
      <c r="B4" s="267" t="s">
        <v>193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188</v>
      </c>
      <c r="N5" s="6"/>
      <c r="O5" s="6"/>
      <c r="P5" s="6"/>
    </row>
    <row r="6" spans="2:16" ht="15.75" customHeight="1" thickBot="1" x14ac:dyDescent="0.25">
      <c r="B6" s="254" t="s">
        <v>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M8+M23</f>
        <v>188628149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M9+M14+M19</f>
        <v>188489657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SUM(M10:M13)</f>
        <v>77334035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240">
        <v>62140635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240">
        <v>5685070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240">
        <v>4313000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240">
        <v>5195330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SUM(M15:M18)</f>
        <v>110573821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240">
        <v>64139124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240">
        <v>14324371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240">
        <v>32110326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240"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SUM(M20:M22)</f>
        <v>581801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240">
        <v>14495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240"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240">
        <v>567306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SUM(M24:M27)</f>
        <v>138492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240">
        <v>63292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240"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240">
        <v>0</v>
      </c>
    </row>
    <row r="27" spans="2:23" ht="15.75" customHeight="1" x14ac:dyDescent="0.15">
      <c r="B27" s="116"/>
      <c r="C27" s="123"/>
      <c r="D27" s="123"/>
      <c r="E27" s="139" t="s">
        <v>173</v>
      </c>
      <c r="F27" s="139"/>
      <c r="G27" s="139"/>
      <c r="H27" s="139"/>
      <c r="I27" s="139"/>
      <c r="J27" s="10"/>
      <c r="K27" s="10"/>
      <c r="L27" s="10"/>
      <c r="M27" s="240">
        <v>75200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M29+M30</f>
        <v>11591255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240">
        <v>11503344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240">
        <v>87911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M7-M28</f>
        <v>177036894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SUM(M33:M37)</f>
        <v>39525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240"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240">
        <v>39525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240"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240"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240"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M39+M40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240"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41"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9">
        <f>M31+M32-M38</f>
        <v>177076419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295"/>
  <sheetViews>
    <sheetView showGridLines="0" view="pageBreakPreview" zoomScaleNormal="100" zoomScaleSheetLayoutView="100" workbookViewId="0">
      <selection activeCell="S12" sqref="S12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3" ht="18" customHeight="1" x14ac:dyDescent="0.15">
      <c r="B1" s="251" t="s">
        <v>86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3" ht="23.25" customHeight="1" x14ac:dyDescent="0.2">
      <c r="A2" s="6"/>
      <c r="B2" s="252" t="s">
        <v>184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3" s="207" customFormat="1" ht="15.75" customHeight="1" x14ac:dyDescent="0.15">
      <c r="A3" s="206"/>
      <c r="B3" s="267" t="s">
        <v>192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49"/>
    </row>
    <row r="4" spans="1:13" s="207" customFormat="1" ht="15.75" customHeight="1" x14ac:dyDescent="0.15">
      <c r="A4" s="206"/>
      <c r="B4" s="267" t="s">
        <v>193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49"/>
    </row>
    <row r="5" spans="1:13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188</v>
      </c>
    </row>
    <row r="6" spans="1:13" ht="12.75" customHeight="1" x14ac:dyDescent="0.15">
      <c r="B6" s="269" t="s">
        <v>1</v>
      </c>
      <c r="C6" s="270"/>
      <c r="D6" s="270"/>
      <c r="E6" s="270"/>
      <c r="F6" s="270"/>
      <c r="G6" s="270"/>
      <c r="H6" s="270"/>
      <c r="I6" s="271"/>
      <c r="J6" s="275" t="s">
        <v>87</v>
      </c>
      <c r="K6" s="157"/>
      <c r="L6" s="158"/>
    </row>
    <row r="7" spans="1:13" ht="29.25" customHeight="1" thickBot="1" x14ac:dyDescent="0.2">
      <c r="B7" s="272"/>
      <c r="C7" s="273"/>
      <c r="D7" s="273"/>
      <c r="E7" s="273"/>
      <c r="F7" s="273"/>
      <c r="G7" s="273"/>
      <c r="H7" s="273"/>
      <c r="I7" s="274"/>
      <c r="J7" s="276"/>
      <c r="K7" s="159" t="s">
        <v>88</v>
      </c>
      <c r="L7" s="160" t="s">
        <v>89</v>
      </c>
    </row>
    <row r="8" spans="1:13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11">
        <f>K8+L8</f>
        <v>316173532</v>
      </c>
      <c r="K8" s="242">
        <v>419000195</v>
      </c>
      <c r="L8" s="243">
        <v>-102826663</v>
      </c>
    </row>
    <row r="9" spans="1:13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10">
        <f>L9</f>
        <v>-177076419</v>
      </c>
      <c r="K9" s="167"/>
      <c r="L9" s="240">
        <v>-177076419</v>
      </c>
    </row>
    <row r="10" spans="1:13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210">
        <f t="shared" ref="J10:J12" si="0">L10</f>
        <v>156405000</v>
      </c>
      <c r="K10" s="167"/>
      <c r="L10" s="168">
        <f>L11+L12</f>
        <v>156405000</v>
      </c>
    </row>
    <row r="11" spans="1:13" ht="15.95" customHeight="1" x14ac:dyDescent="0.15">
      <c r="B11" s="169"/>
      <c r="D11" s="118" t="s">
        <v>93</v>
      </c>
      <c r="E11" s="118"/>
      <c r="F11" s="118"/>
      <c r="G11" s="118"/>
      <c r="H11" s="118"/>
      <c r="J11" s="210">
        <f t="shared" si="0"/>
        <v>156405000</v>
      </c>
      <c r="K11" s="167"/>
      <c r="L11" s="240">
        <v>156405000</v>
      </c>
    </row>
    <row r="12" spans="1:13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210">
        <f t="shared" si="0"/>
        <v>0</v>
      </c>
      <c r="K12" s="172"/>
      <c r="L12" s="244">
        <v>0</v>
      </c>
    </row>
    <row r="13" spans="1:13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208">
        <f>L13</f>
        <v>-20671419</v>
      </c>
      <c r="K13" s="177"/>
      <c r="L13" s="178">
        <f>L9+L10</f>
        <v>-20671419</v>
      </c>
    </row>
    <row r="14" spans="1:13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214"/>
      <c r="K14" s="179">
        <f>SUM(K15:K18)</f>
        <v>-15276951</v>
      </c>
      <c r="L14" s="168">
        <f>-K14</f>
        <v>15276951</v>
      </c>
    </row>
    <row r="15" spans="1:13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214"/>
      <c r="K15" s="245">
        <v>0</v>
      </c>
      <c r="L15" s="168">
        <f t="shared" ref="L15:L18" si="1">-K15</f>
        <v>0</v>
      </c>
    </row>
    <row r="16" spans="1:13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214"/>
      <c r="K16" s="245">
        <v>-32276951</v>
      </c>
      <c r="L16" s="168">
        <f t="shared" si="1"/>
        <v>32276951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214"/>
      <c r="K17" s="245">
        <v>17000000</v>
      </c>
      <c r="L17" s="168">
        <f t="shared" si="1"/>
        <v>-17000000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214"/>
      <c r="K18" s="245">
        <v>0</v>
      </c>
      <c r="L18" s="168">
        <f t="shared" si="1"/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210">
        <f>K19</f>
        <v>0</v>
      </c>
      <c r="K19" s="245"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210">
        <f>K20</f>
        <v>0</v>
      </c>
      <c r="K20" s="245"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212">
        <f>K21+L21</f>
        <v>0</v>
      </c>
      <c r="K21" s="246">
        <v>0</v>
      </c>
      <c r="L21" s="247"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213">
        <f>K22+L22</f>
        <v>-20671419</v>
      </c>
      <c r="K22" s="194">
        <f>K14+K19+K20+K21</f>
        <v>-15276951</v>
      </c>
      <c r="L22" s="195">
        <f>L13+L14+L21</f>
        <v>-5394468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9">
        <f>K23+L23</f>
        <v>295502113</v>
      </c>
      <c r="K23" s="201">
        <f>K8+K22</f>
        <v>403723244</v>
      </c>
      <c r="L23" s="202">
        <f>L8+L22</f>
        <v>-108221131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  <c r="K26" s="112"/>
      <c r="L26" s="112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3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50"/>
    </row>
    <row r="66" spans="2:13" ht="18" customHeight="1" x14ac:dyDescent="0.15">
      <c r="J66" s="4"/>
      <c r="K66" s="4"/>
      <c r="L66" s="4"/>
    </row>
    <row r="67" spans="2:13" ht="27" customHeight="1" x14ac:dyDescent="0.15"/>
    <row r="99" spans="2:13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3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  <c r="M100" s="250"/>
    </row>
    <row r="101" spans="2:13" ht="18" customHeight="1" x14ac:dyDescent="0.15">
      <c r="J101" s="4"/>
      <c r="K101" s="4"/>
      <c r="L101" s="4"/>
    </row>
    <row r="102" spans="2:13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3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3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  <c r="M142" s="250"/>
    </row>
    <row r="143" spans="2:13" ht="18" customHeight="1" x14ac:dyDescent="0.15">
      <c r="J143" s="4"/>
      <c r="K143" s="4"/>
      <c r="L143" s="4"/>
    </row>
    <row r="144" spans="2:13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3" ht="14.45" customHeight="1" x14ac:dyDescent="0.15"/>
    <row r="194" spans="2:13" ht="14.45" customHeight="1" x14ac:dyDescent="0.15"/>
    <row r="195" spans="2:13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3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250"/>
    </row>
    <row r="197" spans="2:13" ht="18" customHeight="1" x14ac:dyDescent="0.15">
      <c r="J197" s="4"/>
      <c r="K197" s="4"/>
      <c r="L197" s="4"/>
    </row>
    <row r="198" spans="2:13" ht="27" customHeight="1" x14ac:dyDescent="0.15"/>
    <row r="199" spans="2:13" ht="13.5" customHeight="1" x14ac:dyDescent="0.15"/>
    <row r="200" spans="2:13" ht="13.5" customHeight="1" x14ac:dyDescent="0.15"/>
    <row r="201" spans="2:13" ht="13.5" customHeight="1" x14ac:dyDescent="0.15"/>
    <row r="202" spans="2:13" ht="13.5" customHeight="1" x14ac:dyDescent="0.15"/>
    <row r="203" spans="2:13" ht="13.5" customHeight="1" x14ac:dyDescent="0.15"/>
    <row r="204" spans="2:13" ht="13.5" customHeight="1" x14ac:dyDescent="0.15"/>
    <row r="205" spans="2:13" ht="13.5" customHeight="1" x14ac:dyDescent="0.15"/>
    <row r="206" spans="2:13" ht="13.5" customHeight="1" x14ac:dyDescent="0.15"/>
    <row r="207" spans="2:13" ht="13.5" customHeight="1" x14ac:dyDescent="0.15"/>
    <row r="208" spans="2:13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6:I7"/>
    <mergeCell ref="J6:J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79"/>
  <sheetViews>
    <sheetView showGridLines="0" view="pageBreakPreview" topLeftCell="A19" zoomScaleNormal="100" zoomScaleSheetLayoutView="100" workbookViewId="0">
      <selection activeCell="S12" sqref="S12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3" ht="18" customHeight="1" x14ac:dyDescent="0.15">
      <c r="B1" s="251" t="s">
        <v>115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3" ht="23.25" customHeight="1" x14ac:dyDescent="0.15">
      <c r="A2" s="96"/>
      <c r="B2" s="252" t="s">
        <v>185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3" s="3" customFormat="1" ht="15.95" customHeight="1" x14ac:dyDescent="0.15">
      <c r="B3" s="267" t="s">
        <v>192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49"/>
    </row>
    <row r="4" spans="1:13" s="3" customFormat="1" ht="15.95" customHeight="1" x14ac:dyDescent="0.15">
      <c r="B4" s="267" t="s">
        <v>193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49"/>
    </row>
    <row r="5" spans="1:13" s="3" customFormat="1" ht="15.75" customHeight="1" thickBot="1" x14ac:dyDescent="0.2">
      <c r="L5" s="107" t="s">
        <v>188</v>
      </c>
    </row>
    <row r="6" spans="1:13" s="3" customFormat="1" ht="14.45" customHeight="1" x14ac:dyDescent="0.15">
      <c r="B6" s="269" t="s">
        <v>1</v>
      </c>
      <c r="C6" s="270"/>
      <c r="D6" s="270"/>
      <c r="E6" s="270"/>
      <c r="F6" s="270"/>
      <c r="G6" s="270"/>
      <c r="H6" s="270"/>
      <c r="I6" s="286"/>
      <c r="J6" s="286"/>
      <c r="K6" s="287"/>
      <c r="L6" s="291" t="s">
        <v>2</v>
      </c>
    </row>
    <row r="7" spans="1:13" s="3" customFormat="1" ht="14.45" customHeight="1" thickBot="1" x14ac:dyDescent="0.2">
      <c r="B7" s="288"/>
      <c r="C7" s="289"/>
      <c r="D7" s="289"/>
      <c r="E7" s="289"/>
      <c r="F7" s="289"/>
      <c r="G7" s="289"/>
      <c r="H7" s="289"/>
      <c r="I7" s="289"/>
      <c r="J7" s="289"/>
      <c r="K7" s="290"/>
      <c r="L7" s="292"/>
    </row>
    <row r="8" spans="1:13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  <c r="M8" s="250"/>
    </row>
    <row r="9" spans="1:13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L10+L15</f>
        <v>153694912</v>
      </c>
    </row>
    <row r="10" spans="1:13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SUM(L11:L14)</f>
        <v>153556420</v>
      </c>
    </row>
    <row r="11" spans="1:13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240">
        <v>73017412</v>
      </c>
    </row>
    <row r="12" spans="1:13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240">
        <v>79957207</v>
      </c>
    </row>
    <row r="13" spans="1:13" ht="13.5" customHeight="1" x14ac:dyDescent="0.15">
      <c r="B13" s="27"/>
      <c r="E13" s="120" t="s">
        <v>121</v>
      </c>
      <c r="K13" s="57"/>
      <c r="L13" s="240">
        <v>14495</v>
      </c>
    </row>
    <row r="14" spans="1:13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240">
        <v>567306</v>
      </c>
    </row>
    <row r="15" spans="1:13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SUM(L16:L19)</f>
        <v>138492</v>
      </c>
    </row>
    <row r="16" spans="1:13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240">
        <v>63292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240"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240"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240">
        <v>75200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SUM(L21:L24)</f>
        <v>169062047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240">
        <v>156405000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240"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240">
        <v>11503344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240">
        <v>1153703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SUM(L26:L27)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240"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240"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240"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L20+L28-L9-L25</f>
        <v>15367135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SUM(L32:L36)</f>
        <v>17000000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240"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240">
        <v>17000000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240"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240"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240"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SUM(L38:L42)</f>
        <v>127100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240"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240"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240"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240">
        <v>127100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240"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L37-L31</f>
        <v>-16872900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L46+L47</f>
        <v>609909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240">
        <v>609909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240"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L49+L50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240"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240"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L48-L45</f>
        <v>-609909</v>
      </c>
    </row>
    <row r="52" spans="2:12" ht="13.5" customHeight="1" x14ac:dyDescent="0.15">
      <c r="B52" s="277" t="s">
        <v>153</v>
      </c>
      <c r="C52" s="278"/>
      <c r="D52" s="278"/>
      <c r="E52" s="278"/>
      <c r="F52" s="278"/>
      <c r="G52" s="278"/>
      <c r="H52" s="278"/>
      <c r="I52" s="278"/>
      <c r="J52" s="278"/>
      <c r="K52" s="279"/>
      <c r="L52" s="173">
        <f>L29+L43+L51</f>
        <v>-2115674</v>
      </c>
    </row>
    <row r="53" spans="2:12" ht="13.5" customHeight="1" thickBot="1" x14ac:dyDescent="0.2">
      <c r="B53" s="280" t="s">
        <v>154</v>
      </c>
      <c r="C53" s="281"/>
      <c r="D53" s="281"/>
      <c r="E53" s="281"/>
      <c r="F53" s="281"/>
      <c r="G53" s="281"/>
      <c r="H53" s="281"/>
      <c r="I53" s="281"/>
      <c r="J53" s="281"/>
      <c r="K53" s="282"/>
      <c r="L53" s="240">
        <v>4740992</v>
      </c>
    </row>
    <row r="54" spans="2:12" ht="13.5" customHeight="1" thickBot="1" x14ac:dyDescent="0.2">
      <c r="B54" s="283" t="s">
        <v>155</v>
      </c>
      <c r="C54" s="284"/>
      <c r="D54" s="284"/>
      <c r="E54" s="284"/>
      <c r="F54" s="284"/>
      <c r="G54" s="284"/>
      <c r="H54" s="284"/>
      <c r="I54" s="284"/>
      <c r="J54" s="284"/>
      <c r="K54" s="285"/>
      <c r="L54" s="229">
        <f>L52+L53</f>
        <v>2625318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43">
        <v>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48">
        <v>25602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231">
        <f>L56+L57</f>
        <v>25602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L54+L58</f>
        <v>2650920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6:K7"/>
    <mergeCell ref="L6:L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DF9A-3F4E-48A4-9C6A-17247493FDFE}">
  <dimension ref="A1:Z282"/>
  <sheetViews>
    <sheetView showGridLines="0" view="pageBreakPreview" zoomScaleNormal="100" zoomScaleSheetLayoutView="100" workbookViewId="0">
      <selection activeCell="U19" sqref="U19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51" t="s">
        <v>160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3.25" customHeight="1" x14ac:dyDescent="0.2">
      <c r="A2" s="2"/>
      <c r="B2" s="252" t="str">
        <f>BS!B2</f>
        <v>一般会計等貸借対照表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5.75" customHeight="1" x14ac:dyDescent="0.15">
      <c r="B3" s="253" t="str">
        <f>BS!B3</f>
        <v>（令和４年３月31日現在）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</row>
    <row r="4" spans="1:26" s="3" customFormat="1" ht="15.75" customHeight="1" thickBot="1" x14ac:dyDescent="0.2">
      <c r="B4"/>
      <c r="Z4" s="107" t="s">
        <v>189</v>
      </c>
    </row>
    <row r="5" spans="1:26" s="4" customFormat="1" ht="14.25" customHeight="1" thickBot="1" x14ac:dyDescent="0.2">
      <c r="B5" s="254" t="s">
        <v>1</v>
      </c>
      <c r="C5" s="255"/>
      <c r="D5" s="255"/>
      <c r="E5" s="255"/>
      <c r="F5" s="255"/>
      <c r="G5" s="255"/>
      <c r="H5" s="255"/>
      <c r="I5" s="256"/>
      <c r="J5" s="256"/>
      <c r="K5" s="256"/>
      <c r="L5" s="256"/>
      <c r="M5" s="256"/>
      <c r="N5" s="219" t="s">
        <v>2</v>
      </c>
      <c r="O5" s="255" t="s">
        <v>1</v>
      </c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IF(AND(BS!N7/1000&lt;0,BS!N7/1000&gt;-0.5),"△0",IF(AND(BS!N7/1000&gt;0,BS!N7/1000&lt;0.5),"0",ROUND(BS!N7/1000,0)))</f>
        <v>315790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IF(AND(BS!Z7/1000&lt;0,BS!Z7/1000&gt;-0.5),"△0",IF(AND(BS!Z7/1000&gt;0,BS!Z7/1000&lt;0.5),"0",ROUND(BS!Z7/1000,0)))</f>
        <v>106044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IF(AND(BS!N8/1000&lt;0,BS!N8/1000&gt;-0.5),"△0",IF(AND(BS!N8/1000&gt;0,BS!N8/1000&lt;0.5),"0",ROUND(BS!N8/1000,0)))</f>
        <v>277757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IF(AND(BS!Z8/1000&lt;0,BS!Z8/1000&gt;-0.5),"△0",IF(AND(BS!Z8/1000&gt;0,BS!Z8/1000&lt;0.5),"0",ROUND(BS!Z8/1000,0)))</f>
        <v>6179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IF(AND(BS!N9/1000&lt;0,BS!N9/1000&gt;-0.5),"△0",IF(AND(BS!N9/1000&gt;0,BS!N9/1000&lt;0.5),"0",ROUND(BS!N9/1000,0)))</f>
        <v>275488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IF(AND(BS!Z9/1000&lt;0,BS!Z9/1000&gt;-0.5),"△0",IF(AND(BS!Z9/1000&gt;0,BS!Z9/1000&lt;0.5),"0",ROUND(BS!Z9/1000,0)))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IF(AND(BS!N10/1000&lt;0,BS!N10/1000&gt;-0.5),"△0",IF(AND(BS!N10/1000&gt;0,BS!N10/1000&lt;0.5),"0",ROUND(BS!N10/1000,0)))</f>
        <v>214321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IF(AND(BS!Z10/1000&lt;0,BS!Z10/1000&gt;-0.5),"△0",IF(AND(BS!Z10/1000&gt;0,BS!Z10/1000&lt;0.5),"0",ROUND(BS!Z10/1000,0)))</f>
        <v>99865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IF(AND(BS!N11/1000&lt;0,BS!N11/1000&gt;-0.5),"△0",IF(AND(BS!N11/1000&gt;0,BS!N11/1000&lt;0.5),"0",ROUND(BS!N11/1000,0)))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IF(AND(BS!Z11/1000&lt;0,BS!Z11/1000&gt;-0.5),"△0",IF(AND(BS!Z11/1000&gt;0,BS!Z11/1000&lt;0.5),"0",ROUND(BS!Z11/1000,0)))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IF(AND(BS!N12/1000&lt;0,BS!N12/1000&gt;-0.5),"△0",IF(AND(BS!N12/1000&gt;0,BS!N12/1000&lt;0.5),"0",ROUND(BS!N12/1000,0)))</f>
        <v>1476939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IF(AND(BS!Z12/1000&lt;0,BS!Z12/1000&gt;-0.5),"△0",IF(AND(BS!Z12/1000&gt;0,BS!Z12/1000&lt;0.5),"0",ROUND(BS!Z12/1000,0)))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IF(AND(BS!N13/1000&lt;0,BS!N13/1000&gt;-0.5),"△0",IF(AND(BS!N13/1000&gt;0,BS!N13/1000&lt;0.5),"0",ROUND(BS!N13/1000,0)))</f>
        <v>-1422455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IF(AND(BS!Z13/1000&lt;0,BS!Z13/1000&gt;-0.5),"△0",IF(AND(BS!Z13/1000&gt;0,BS!Z13/1000&lt;0.5),"0",ROUND(BS!Z13/1000,0)))</f>
        <v>6322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IF(AND(BS!N14/1000&lt;0,BS!N14/1000&gt;-0.5),"△0",IF(AND(BS!N14/1000&gt;0,BS!N14/1000&lt;0.5),"0",ROUND(BS!N14/1000,0)))</f>
        <v>25058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IF(AND(BS!Z14/1000&lt;0,BS!Z14/1000&gt;-0.5),"△0",IF(AND(BS!Z14/1000&gt;0,BS!Z14/1000&lt;0.5),"0",ROUND(BS!Z14/1000,0)))</f>
        <v>611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IF(AND(BS!N15/1000&lt;0,BS!N15/1000&gt;-0.5),"△0",IF(AND(BS!N15/1000&gt;0,BS!N15/1000&lt;0.5),"0",ROUND(BS!N15/1000,0)))</f>
        <v>-18374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IF(AND(BS!Z15/1000&lt;0,BS!Z15/1000&gt;-0.5),"△0",IF(AND(BS!Z15/1000&gt;0,BS!Z15/1000&lt;0.5),"0",ROUND(BS!Z15/1000,0)))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IF(AND(BS!N16/1000&lt;0,BS!N16/1000&gt;-0.5),"△0",IF(AND(BS!N16/1000&gt;0,BS!N16/1000&lt;0.5),"0",ROUND(BS!N16/1000,0)))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IF(AND(BS!Z16/1000&lt;0,BS!Z16/1000&gt;-0.5),"△0",IF(AND(BS!Z16/1000&gt;0,BS!Z16/1000&lt;0.5),"0",ROUND(BS!Z16/1000,0)))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IF(AND(BS!N17/1000&lt;0,BS!N17/1000&gt;-0.5),"△0",IF(AND(BS!N17/1000&gt;0,BS!N17/1000&lt;0.5),"0",ROUND(BS!N17/1000,0)))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IF(AND(BS!Z17/1000&lt;0,BS!Z17/1000&gt;-0.5),"△0",IF(AND(BS!Z17/1000&gt;0,BS!Z17/1000&lt;0.5),"0",ROUND(BS!Z17/1000,0)))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IF(AND(BS!N18/1000&lt;0,BS!N18/1000&gt;-0.5),"△0",IF(AND(BS!N18/1000&gt;0,BS!N18/1000&lt;0.5),"0",ROUND(BS!N18/1000,0)))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IF(AND(BS!Z18/1000&lt;0,BS!Z18/1000&gt;-0.5),"△0",IF(AND(BS!Z18/1000&gt;0,BS!Z18/1000&lt;0.5),"0",ROUND(BS!Z18/1000,0)))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IF(AND(BS!N19/1000&lt;0,BS!N19/1000&gt;-0.5),"△0",IF(AND(BS!N19/1000&gt;0,BS!N19/1000&lt;0.5),"0",ROUND(BS!N19/1000,0)))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IF(AND(BS!Z19/1000&lt;0,BS!Z19/1000&gt;-0.5),"△0",IF(AND(BS!Z19/1000&gt;0,BS!Z19/1000&lt;0.5),"0",ROUND(BS!Z19/1000,0)))</f>
        <v>5685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IF(AND(BS!N20/1000&lt;0,BS!N20/1000&gt;-0.5),"△0",IF(AND(BS!N20/1000&gt;0,BS!N20/1000&lt;0.5),"0",ROUND(BS!N20/1000,0)))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IF(AND(BS!Z20/1000&lt;0,BS!Z20/1000&gt;-0.5),"△0",IF(AND(BS!Z20/1000&gt;0,BS!Z20/1000&lt;0.5),"0",ROUND(BS!Z20/1000,0)))</f>
        <v>26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IF(AND(BS!N21/1000&lt;0,BS!N21/1000&gt;-0.5),"△0",IF(AND(BS!N21/1000&gt;0,BS!N21/1000&lt;0.5),"0",ROUND(BS!N21/1000,0)))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IF(AND(BS!Z21/1000&lt;0,BS!Z21/1000&gt;-0.5),"△0",IF(AND(BS!Z21/1000&gt;0,BS!Z21/1000&lt;0.5),"0",ROUND(BS!Z21/1000,0)))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IF(AND(BS!N22/1000&lt;0,BS!N22/1000&gt;-0.5),"△0",IF(AND(BS!N22/1000&gt;0,BS!N22/1000&lt;0.5),"0",ROUND(BS!N22/1000,0)))</f>
        <v>0</v>
      </c>
      <c r="O22" s="257" t="s">
        <v>29</v>
      </c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25">
        <f>IF(AND(BS!Z22/1000&lt;0,BS!Z22/1000&gt;-0.5),"△0",IF(AND(BS!Z22/1000&gt;0,BS!Z22/1000&lt;0.5),"0",ROUND(BS!Z22/1000,0)))</f>
        <v>112366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IF(AND(BS!N23/1000&lt;0,BS!N23/1000&gt;-0.5),"△0",IF(AND(BS!N23/1000&gt;0,BS!N23/1000&lt;0.5),"0",ROUND(BS!N23/1000,0)))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IF(AND(BS!N24/1000&lt;0,BS!N24/1000&gt;-0.5),"△0",IF(AND(BS!N24/1000&gt;0,BS!N24/1000&lt;0.5),"0",ROUND(BS!N24/1000,0)))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IF(AND(BS!Z24/1000&lt;0,BS!Z24/1000&gt;-0.5),"△0",IF(AND(BS!Z24/1000&gt;0,BS!Z24/1000&lt;0.5),"0",ROUND(BS!Z24/1000,0)))</f>
        <v>403723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IF(AND(BS!N25/1000&lt;0,BS!N25/1000&gt;-0.5),"△0",IF(AND(BS!N25/1000&gt;0,BS!N25/1000&lt;0.5),"0",ROUND(BS!N25/1000,0)))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IF(AND(BS!Z25/1000&lt;0,BS!Z25/1000&gt;-0.5),"△0",IF(AND(BS!Z25/1000&gt;0,BS!Z25/1000&lt;0.5),"0",ROUND(BS!Z25/1000,0)))</f>
        <v>-108221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IF(AND(BS!N26/1000&lt;0,BS!N26/1000&gt;-0.5),"△0",IF(AND(BS!N26/1000&gt;0,BS!N26/1000&lt;0.5),"0",ROUND(BS!N26/1000,0)))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IF(AND(BS!N27/1000&lt;0,BS!N27/1000&gt;-0.5),"△0",IF(AND(BS!N27/1000&gt;0,BS!N27/1000&lt;0.5),"0",ROUND(BS!N27/1000,0)))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IF(AND(BS!N28/1000&lt;0,BS!N28/1000&gt;-0.5),"△0",IF(AND(BS!N28/1000&gt;0,BS!N28/1000&lt;0.5),"0",ROUND(BS!N28/1000,0)))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IF(AND(BS!N29/1000&lt;0,BS!N29/1000&gt;-0.5),"△0",IF(AND(BS!N29/1000&gt;0,BS!N29/1000&lt;0.5),"0",ROUND(BS!N29/1000,0)))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IF(AND(BS!N30/1000&lt;0,BS!N30/1000&gt;-0.5),"△0",IF(AND(BS!N30/1000&gt;0,BS!N30/1000&lt;0.5),"0",ROUND(BS!N30/1000,0)))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IF(AND(BS!N31/1000&lt;0,BS!N31/1000&gt;-0.5),"△0",IF(AND(BS!N31/1000&gt;0,BS!N31/1000&lt;0.5),"0",ROUND(BS!N31/1000,0)))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IF(AND(BS!N32/1000&lt;0,BS!N32/1000&gt;-0.5),"△0",IF(AND(BS!N32/1000&gt;0,BS!N32/1000&lt;0.5),"0",ROUND(BS!N32/1000,0)))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IF(AND(BS!N33/1000&lt;0,BS!N33/1000&gt;-0.5),"△0",IF(AND(BS!N33/1000&gt;0,BS!N33/1000&lt;0.5),"0",ROUND(BS!N33/1000,0)))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IF(AND(BS!N34/1000&lt;0,BS!N34/1000&gt;-0.5),"△0",IF(AND(BS!N34/1000&gt;0,BS!N34/1000&lt;0.5),"0",ROUND(BS!N34/1000,0)))</f>
        <v>1656021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IF(AND(BS!N35/1000&lt;0,BS!N35/1000&gt;-0.5),"△0",IF(AND(BS!N35/1000&gt;0,BS!N35/1000&lt;0.5),"0",ROUND(BS!N35/1000,0)))</f>
        <v>-1653752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IF(AND(BS!N36/1000&lt;0,BS!N36/1000&gt;-0.5),"△0",IF(AND(BS!N36/1000&gt;0,BS!N36/1000&lt;0.5),"0",ROUND(BS!N36/1000,0)))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IF(AND(BS!N37/1000&lt;0,BS!N37/1000&gt;-0.5),"△0",IF(AND(BS!N37/1000&gt;0,BS!N37/1000&lt;0.5),"0",ROUND(BS!N37/1000,0)))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IF(AND(BS!N38/1000&lt;0,BS!N38/1000&gt;-0.5),"△0",IF(AND(BS!N38/1000&gt;0,BS!N38/1000&lt;0.5),"0",ROUND(BS!N38/1000,0)))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IF(AND(BS!N39/1000&lt;0,BS!N39/1000&gt;-0.5),"△0",IF(AND(BS!N39/1000&gt;0,BS!N39/1000&lt;0.5),"0",ROUND(BS!N39/1000,0)))</f>
        <v>38033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IF(AND(BS!N40/1000&lt;0,BS!N40/1000&gt;-0.5),"△0",IF(AND(BS!N40/1000&gt;0,BS!N40/1000&lt;0.5),"0",ROUND(BS!N40/1000,0)))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IF(AND(BS!N41/1000&lt;0,BS!N41/1000&gt;-0.5),"△0",IF(AND(BS!N41/1000&gt;0,BS!N41/1000&lt;0.5),"0",ROUND(BS!N41/1000,0)))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IF(AND(BS!N42/1000&lt;0,BS!N42/1000&gt;-0.5),"△0",IF(AND(BS!N42/1000&gt;0,BS!N42/1000&lt;0.5),"0",ROUND(BS!N42/1000,0)))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IF(AND(BS!N43/1000&lt;0,BS!N43/1000&gt;-0.5),"△0",IF(AND(BS!N43/1000&gt;0,BS!N43/1000&lt;0.5),"0",ROUND(BS!N43/1000,0)))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IF(AND(BS!N44/1000&lt;0,BS!N44/1000&gt;-0.5),"△0",IF(AND(BS!N44/1000&gt;0,BS!N44/1000&lt;0.5),"0",ROUND(BS!N44/1000,0)))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IF(AND(BS!N45/1000&lt;0,BS!N45/1000&gt;-0.5),"△0",IF(AND(BS!N45/1000&gt;0,BS!N45/1000&lt;0.5),"0",ROUND(BS!N45/1000,0)))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IF(AND(BS!N46/1000&lt;0,BS!N46/1000&gt;-0.5),"△0",IF(AND(BS!N46/1000&gt;0,BS!N46/1000&lt;0.5),"0",ROUND(BS!N46/1000,0)))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IF(AND(BS!N47/1000&lt;0,BS!N47/1000&gt;-0.5),"△0",IF(AND(BS!N47/1000&gt;0,BS!N47/1000&lt;0.5),"0",ROUND(BS!N47/1000,0)))</f>
        <v>38033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IF(AND(BS!N48/1000&lt;0,BS!N48/1000&gt;-0.5),"△0",IF(AND(BS!N48/1000&gt;0,BS!N48/1000&lt;0.5),"0",ROUND(BS!N48/1000,0)))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IF(AND(BS!N49/1000&lt;0,BS!N49/1000&gt;-0.5),"△0",IF(AND(BS!N49/1000&gt;0,BS!N49/1000&lt;0.5),"0",ROUND(BS!N49/1000,0)))</f>
        <v>38033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IF(AND(BS!N50/1000&lt;0,BS!N50/1000&gt;-0.5),"△0",IF(AND(BS!N50/1000&gt;0,BS!N50/1000&lt;0.5),"0",ROUND(BS!N50/1000,0)))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IF(AND(BS!N51/1000&lt;0,BS!N51/1000&gt;-0.5),"△0",IF(AND(BS!N51/1000&gt;0,BS!N51/1000&lt;0.5),"0",ROUND(BS!N51/1000,0)))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IF(AND(BS!N52/1000&lt;0,BS!N52/1000&gt;-0.5),"△0",IF(AND(BS!N52/1000&gt;0,BS!N52/1000&lt;0.5),"0",ROUND(BS!N52/1000,0)))</f>
        <v>92078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IF(AND(BS!N53/1000&lt;0,BS!N53/1000&gt;-0.5),"△0",IF(AND(BS!N53/1000&gt;0,BS!N53/1000&lt;0.5),"0",ROUND(BS!N53/1000,0)))</f>
        <v>2651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IF(AND(BS!N54/1000&lt;0,BS!N54/1000&gt;-0.5),"△0",IF(AND(BS!N54/1000&gt;0,BS!N54/1000&lt;0.5),"0",ROUND(BS!N54/1000,0)))</f>
        <v>1494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IF(AND(BS!N55/1000&lt;0,BS!N55/1000&gt;-0.5),"△0",IF(AND(BS!N55/1000&gt;0,BS!N55/1000&lt;0.5),"0",ROUND(BS!N55/1000,0)))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IF(AND(BS!N56/1000&lt;0,BS!N56/1000&gt;-0.5),"△0",IF(AND(BS!N56/1000&gt;0,BS!N56/1000&lt;0.5),"0",ROUND(BS!N56/1000,0)))</f>
        <v>87933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IF(AND(BS!N57/1000&lt;0,BS!N57/1000&gt;-0.5),"△0",IF(AND(BS!N57/1000&gt;0,BS!N57/1000&lt;0.5),"0",ROUND(BS!N57/1000,0)))</f>
        <v>87933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IF(AND(BS!N58/1000&lt;0,BS!N58/1000&gt;-0.5),"△0",IF(AND(BS!N58/1000&gt;0,BS!N58/1000&lt;0.5),"0",ROUND(BS!N58/1000,0)))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IF(AND(BS!N59/1000&lt;0,BS!N59/1000&gt;-0.5),"△0",IF(AND(BS!N59/1000&gt;0,BS!N59/1000&lt;0.5),"0",ROUND(BS!N59/1000,0)))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IF(AND(BS!N60/1000&lt;0,BS!N60/1000&gt;-0.5),"△0",IF(AND(BS!N60/1000&gt;0,BS!N60/1000&lt;0.5),"0",ROUND(BS!N60/1000,0)))</f>
        <v>0</v>
      </c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9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1">
        <f>IF(AND(BS!N61/1000&lt;0,BS!N61/1000&gt;-0.5),"△0",IF(AND(BS!N61/1000&gt;0,BS!N61/1000&lt;0.5),"0",ROUND(BS!N61/1000,0)))</f>
        <v>0</v>
      </c>
      <c r="O61" s="260" t="s">
        <v>57</v>
      </c>
      <c r="P61" s="260"/>
      <c r="Q61" s="260"/>
      <c r="R61" s="260"/>
      <c r="S61" s="260"/>
      <c r="T61" s="260"/>
      <c r="U61" s="260"/>
      <c r="V61" s="260"/>
      <c r="W61" s="260"/>
      <c r="X61" s="260"/>
      <c r="Y61" s="261"/>
      <c r="Z61" s="222">
        <f>IF(AND(BS!Z61/1000&lt;0,BS!Z61/1000&gt;-0.5),"△0",IF(AND(BS!Z61/1000&gt;0,BS!Z61/1000&lt;0.5),"0",ROUND(BS!Z61/1000,0)))</f>
        <v>295502</v>
      </c>
    </row>
    <row r="62" spans="2:26" ht="14.85" customHeight="1" thickBot="1" x14ac:dyDescent="0.2">
      <c r="B62" s="262" t="s">
        <v>58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4"/>
      <c r="N62" s="223">
        <f>IF(AND(BS!N62/1000&lt;0,BS!N62/1000&gt;-0.5),"△0",IF(AND(BS!N62/1000&gt;0,BS!N62/1000&lt;0.5),"0",ROUND(BS!N62/1000,0)))</f>
        <v>407868</v>
      </c>
      <c r="O62" s="265" t="s">
        <v>59</v>
      </c>
      <c r="P62" s="265"/>
      <c r="Q62" s="265"/>
      <c r="R62" s="265"/>
      <c r="S62" s="265"/>
      <c r="T62" s="265"/>
      <c r="U62" s="265"/>
      <c r="V62" s="265"/>
      <c r="W62" s="265"/>
      <c r="X62" s="265"/>
      <c r="Y62" s="266"/>
      <c r="Z62" s="223">
        <f>IF(AND(BS!Z62/1000&lt;0,BS!Z62/1000&gt;-0.5),"△0",IF(AND(BS!Z62/1000&gt;0,BS!Z62/1000&lt;0.5),"0",ROUND(BS!Z62/1000,0)))</f>
        <v>407868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1EA4-644B-4B3C-A9B9-29E9A3E2C2CE}">
  <dimension ref="B1:W293"/>
  <sheetViews>
    <sheetView showGridLines="0" view="pageBreakPreview" zoomScaleNormal="100" zoomScaleSheetLayoutView="100" workbookViewId="0">
      <selection activeCell="Q19" sqref="Q19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51" t="s">
        <v>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2:16" ht="23.25" customHeight="1" x14ac:dyDescent="0.2">
      <c r="B2" s="252" t="str">
        <f>PL!B2</f>
        <v>一般会計等行政コスト計算書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6"/>
      <c r="O2" s="6"/>
      <c r="P2" s="6"/>
    </row>
    <row r="3" spans="2:16" ht="15.75" customHeight="1" x14ac:dyDescent="0.2">
      <c r="B3" s="293" t="str">
        <f>PL!B3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O3" s="6"/>
      <c r="P3" s="6"/>
    </row>
    <row r="4" spans="2:16" ht="15.75" customHeight="1" x14ac:dyDescent="0.2">
      <c r="B4" s="293" t="str">
        <f>PL!B4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189</v>
      </c>
      <c r="N5" s="6"/>
      <c r="O5" s="6"/>
      <c r="P5" s="6"/>
    </row>
    <row r="6" spans="2:16" ht="15.75" customHeight="1" thickBot="1" x14ac:dyDescent="0.25">
      <c r="B6" s="254" t="s">
        <v>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IF(AND(PL!M7/1000&lt;0,PL!M7/1000&gt;-0.5),"△0",IF(AND(PL!M7/1000&gt;0,PL!M7/1000&lt;0.5),"0",ROUND(PL!M7/1000,0)))</f>
        <v>188628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IF(AND(PL!M8/1000&lt;0,PL!M8/1000&gt;-0.5),"△0",IF(AND(PL!M8/1000&gt;0,PL!M8/1000&lt;0.5),"0",ROUND(PL!M8/1000,0)))</f>
        <v>188490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IF(AND(PL!M9/1000&lt;0,PL!M9/1000&gt;-0.5),"△0",IF(AND(PL!M9/1000&gt;0,PL!M9/1000&lt;0.5),"0",ROUND(PL!M9/1000,0)))</f>
        <v>77334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IF(AND(PL!M10/1000&lt;0,PL!M10/1000&gt;-0.5),"△0",IF(AND(PL!M10/1000&gt;0,PL!M10/1000&lt;0.5),"0",ROUND(PL!M10/1000,0)))</f>
        <v>62141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IF(AND(PL!M11/1000&lt;0,PL!M11/1000&gt;-0.5),"△0",IF(AND(PL!M11/1000&gt;0,PL!M11/1000&lt;0.5),"0",ROUND(PL!M11/1000,0)))</f>
        <v>5685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IF(AND(PL!M12/1000&lt;0,PL!M12/1000&gt;-0.5),"△0",IF(AND(PL!M12/1000&gt;0,PL!M12/1000&lt;0.5),"0",ROUND(PL!M12/1000,0)))</f>
        <v>4313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IF(AND(PL!M13/1000&lt;0,PL!M13/1000&gt;-0.5),"△0",IF(AND(PL!M13/1000&gt;0,PL!M13/1000&lt;0.5),"0",ROUND(PL!M13/1000,0)))</f>
        <v>5195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IF(AND(PL!M14/1000&lt;0,PL!M14/1000&gt;-0.5),"△0",IF(AND(PL!M14/1000&gt;0,PL!M14/1000&lt;0.5),"0",ROUND(PL!M14/1000,0)))</f>
        <v>110574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IF(AND(PL!M15/1000&lt;0,PL!M15/1000&gt;-0.5),"△0",IF(AND(PL!M15/1000&gt;0,PL!M15/1000&lt;0.5),"0",ROUND(PL!M15/1000,0)))</f>
        <v>64139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IF(AND(PL!M16/1000&lt;0,PL!M16/1000&gt;-0.5),"△0",IF(AND(PL!M16/1000&gt;0,PL!M16/1000&lt;0.5),"0",ROUND(PL!M16/1000,0)))</f>
        <v>14324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IF(AND(PL!M17/1000&lt;0,PL!M17/1000&gt;-0.5),"△0",IF(AND(PL!M17/1000&gt;0,PL!M17/1000&lt;0.5),"0",ROUND(PL!M17/1000,0)))</f>
        <v>32110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IF(AND(PL!M18/1000&lt;0,PL!M18/1000&gt;-0.5),"△0",IF(AND(PL!M18/1000&gt;0,PL!M18/1000&lt;0.5),"0",ROUND(PL!M18/1000,0)))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IF(AND(PL!M19/1000&lt;0,PL!M19/1000&gt;-0.5),"△0",IF(AND(PL!M19/1000&gt;0,PL!M19/1000&lt;0.5),"0",ROUND(PL!M19/1000,0)))</f>
        <v>582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>
        <f>IF(AND(PL!M20/1000&lt;0,PL!M20/1000&gt;-0.5),"△0",IF(AND(PL!M20/1000&gt;0,PL!M20/1000&lt;0.5),"0",ROUND(PL!M20/1000,0)))</f>
        <v>14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IF(AND(PL!M21/1000&lt;0,PL!M21/1000&gt;-0.5),"△0",IF(AND(PL!M21/1000&gt;0,PL!M21/1000&lt;0.5),"0",ROUND(PL!M21/1000,0)))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IF(AND(PL!M22/1000&lt;0,PL!M22/1000&gt;-0.5),"△0",IF(AND(PL!M22/1000&gt;0,PL!M22/1000&lt;0.5),"0",ROUND(PL!M22/1000,0)))</f>
        <v>567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IF(AND(PL!M23/1000&lt;0,PL!M23/1000&gt;-0.5),"△0",IF(AND(PL!M23/1000&gt;0,PL!M23/1000&lt;0.5),"0",ROUND(PL!M23/1000,0)))</f>
        <v>138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>
        <f>IF(AND(PL!M24/1000&lt;0,PL!M24/1000&gt;-0.5),"△0",IF(AND(PL!M24/1000&gt;0,PL!M24/1000&lt;0.5),"0",ROUND(PL!M24/1000,0)))</f>
        <v>63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IF(AND(PL!M25/1000&lt;0,PL!M25/1000&gt;-0.5),"△0",IF(AND(PL!M25/1000&gt;0,PL!M25/1000&lt;0.5),"0",ROUND(PL!M25/1000,0)))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IF(AND(PL!M26/1000&lt;0,PL!M26/1000&gt;-0.5),"△0",IF(AND(PL!M26/1000&gt;0,PL!M26/1000&lt;0.5),"0",ROUND(PL!M26/1000,0)))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>
        <f>IF(AND(PL!M27/1000&lt;0,PL!M27/1000&gt;-0.5),"△0",IF(AND(PL!M27/1000&gt;0,PL!M27/1000&lt;0.5),"0",ROUND(PL!M27/1000,0)))</f>
        <v>75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IF(AND(PL!M28/1000&lt;0,PL!M28/1000&gt;-0.5),"△0",IF(AND(PL!M28/1000&gt;0,PL!M28/1000&lt;0.5),"0",ROUND(PL!M28/1000,0)))</f>
        <v>11591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IF(AND(PL!M29/1000&lt;0,PL!M29/1000&gt;-0.5),"△0",IF(AND(PL!M29/1000&gt;0,PL!M29/1000&lt;0.5),"0",ROUND(PL!M29/1000,0)))</f>
        <v>11503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>
        <f>IF(AND(PL!M30/1000&lt;0,PL!M30/1000&gt;-0.5),"△0",IF(AND(PL!M30/1000&gt;0,PL!M30/1000&lt;0.5),"0",ROUND(PL!M30/1000,0)))</f>
        <v>88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IF(AND(PL!M31/1000&lt;0,PL!M31/1000&gt;-0.5),"△0",IF(AND(PL!M31/1000&gt;0,PL!M31/1000&lt;0.5),"0",ROUND(PL!M31/1000,0)))</f>
        <v>177037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IF(AND(PL!M32/1000&lt;0,PL!M32/1000&gt;-0.5),"△0",IF(AND(PL!M32/1000&gt;0,PL!M32/1000&lt;0.5),"0",ROUND(PL!M32/1000,0)))</f>
        <v>40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IF(AND(PL!M33/1000&lt;0,PL!M33/1000&gt;-0.5),"△0",IF(AND(PL!M33/1000&gt;0,PL!M33/1000&lt;0.5),"0",ROUND(PL!M33/1000,0)))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IF(AND(PL!M34/1000&lt;0,PL!M34/1000&gt;-0.5),"△0",IF(AND(PL!M34/1000&gt;0,PL!M34/1000&lt;0.5),"0",ROUND(PL!M34/1000,0)))</f>
        <v>40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IF(AND(PL!M35/1000&lt;0,PL!M35/1000&gt;-0.5),"△0",IF(AND(PL!M35/1000&gt;0,PL!M35/1000&lt;0.5),"0",ROUND(PL!M35/1000,0)))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IF(AND(PL!M36/1000&lt;0,PL!M36/1000&gt;-0.5),"△0",IF(AND(PL!M36/1000&gt;0,PL!M36/1000&lt;0.5),"0",ROUND(PL!M36/1000,0)))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IF(AND(PL!M37/1000&lt;0,PL!M37/1000&gt;-0.5),"△0",IF(AND(PL!M37/1000&gt;0,PL!M37/1000&lt;0.5),"0",ROUND(PL!M37/1000,0)))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IF(AND(PL!M38/1000&lt;0,PL!M38/1000&gt;-0.5),"△0",IF(AND(PL!M38/1000&gt;0,PL!M38/1000&lt;0.5),"0",ROUND(PL!M38/1000,0)))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IF(AND(PL!M39/1000&lt;0,PL!M39/1000&gt;-0.5),"△0",IF(AND(PL!M39/1000&gt;0,PL!M39/1000&lt;0.5),"0",ROUND(PL!M39/1000,0)))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IF(AND(PL!M40/1000&lt;0,PL!M40/1000&gt;-0.5),"△0",IF(AND(PL!M40/1000&gt;0,PL!M40/1000&lt;0.5),"0",ROUND(PL!M40/1000,0)))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IF(AND(PL!M41/1000&lt;0,PL!M41/1000&gt;-0.5),"△0",IF(AND(PL!M41/1000&gt;0,PL!M41/1000&lt;0.5),"0",ROUND(PL!M41/1000,0)))</f>
        <v>177076</v>
      </c>
    </row>
    <row r="42" spans="2:13" ht="3.75" customHeight="1" x14ac:dyDescent="0.15">
      <c r="B42" s="15"/>
      <c r="C42" s="15"/>
      <c r="D42" s="15"/>
      <c r="E42" s="16"/>
      <c r="F42" s="16"/>
      <c r="G42" s="16"/>
      <c r="H42" s="16"/>
      <c r="I42" s="16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FBFB-77AB-4B1C-B677-58E7B1DFA02A}">
  <dimension ref="A1:S295"/>
  <sheetViews>
    <sheetView showGridLines="0" view="pageBreakPreview" zoomScaleNormal="100" zoomScaleSheetLayoutView="100" workbookViewId="0">
      <selection activeCell="B3" sqref="B3:L3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51" t="s">
        <v>86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3.25" customHeight="1" x14ac:dyDescent="0.2">
      <c r="A2" s="6"/>
      <c r="B2" s="252" t="str">
        <f>NW!B2</f>
        <v>一般会計等純資産変動計算書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s="207" customFormat="1" ht="15.75" customHeight="1" x14ac:dyDescent="0.15">
      <c r="A3" s="206"/>
      <c r="B3" s="253" t="str">
        <f>NW!B3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s="207" customFormat="1" ht="15.75" customHeight="1" x14ac:dyDescent="0.15">
      <c r="A4" s="206"/>
      <c r="B4" s="253" t="str">
        <f>NW!B4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189</v>
      </c>
    </row>
    <row r="6" spans="1:12" ht="12.75" customHeight="1" x14ac:dyDescent="0.15">
      <c r="B6" s="269" t="s">
        <v>1</v>
      </c>
      <c r="C6" s="270"/>
      <c r="D6" s="270"/>
      <c r="E6" s="270"/>
      <c r="F6" s="270"/>
      <c r="G6" s="270"/>
      <c r="H6" s="270"/>
      <c r="I6" s="271"/>
      <c r="J6" s="275" t="s">
        <v>87</v>
      </c>
      <c r="K6" s="157"/>
      <c r="L6" s="158"/>
    </row>
    <row r="7" spans="1:12" ht="29.25" customHeight="1" thickBot="1" x14ac:dyDescent="0.2">
      <c r="B7" s="272"/>
      <c r="C7" s="273"/>
      <c r="D7" s="273"/>
      <c r="E7" s="273"/>
      <c r="F7" s="273"/>
      <c r="G7" s="273"/>
      <c r="H7" s="273"/>
      <c r="I7" s="274"/>
      <c r="J7" s="276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IF(AND(NW!J8/1000&lt;0,NW!J8/1000&gt;-0.5),"△0",IF(AND(NW!J8/1000&gt;0,NW!J8/1000&lt;0.5),"0",ROUND(NW!J8/1000,0)))</f>
        <v>316174</v>
      </c>
      <c r="K8" s="232">
        <f>IF(AND(NW!K8/1000&lt;0,NW!K8/1000&gt;-0.5),"△0",IF(AND(NW!K8/1000&gt;0,NW!K8/1000&lt;0.5),"0",ROUND(NW!K8/1000,0)))</f>
        <v>419000</v>
      </c>
      <c r="L8" s="165">
        <f>IF(AND(NW!L8/1000&lt;0,NW!L8/1000&gt;-0.5),"△0",IF(AND(NW!L8/1000&gt;0,NW!L8/1000&lt;0.5),"0",ROUND(NW!L8/1000,0)))</f>
        <v>-102827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IF(AND(NW!J9/1000&lt;0,NW!J9/1000&gt;-0.5),"△0",IF(AND(NW!J9/1000&gt;0,NW!J9/1000&lt;0.5),"0",ROUND(NW!J9/1000,0)))</f>
        <v>-177076</v>
      </c>
      <c r="K9" s="203"/>
      <c r="L9" s="168">
        <f>IF(AND(NW!L9/1000&lt;0,NW!L9/1000&gt;-0.5),"△0",IF(AND(NW!L9/1000&gt;0,NW!L9/1000&lt;0.5),"0",ROUND(NW!L9/1000,0)))</f>
        <v>-177076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IF(AND(NW!J10/1000&lt;0,NW!J10/1000&gt;-0.5),"△0",IF(AND(NW!J10/1000&gt;0,NW!J10/1000&lt;0.5),"0",ROUND(NW!J10/1000,0)))</f>
        <v>156405</v>
      </c>
      <c r="K10" s="203"/>
      <c r="L10" s="168">
        <f>IF(AND(NW!L10/1000&lt;0,NW!L10/1000&gt;-0.5),"△0",IF(AND(NW!L10/1000&gt;0,NW!L10/1000&lt;0.5),"0",ROUND(NW!L10/1000,0)))</f>
        <v>156405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IF(AND(NW!J11/1000&lt;0,NW!J11/1000&gt;-0.5),"△0",IF(AND(NW!J11/1000&gt;0,NW!J11/1000&lt;0.5),"0",ROUND(NW!J11/1000,0)))</f>
        <v>156405</v>
      </c>
      <c r="K11" s="203"/>
      <c r="L11" s="168">
        <f>IF(AND(NW!L11/1000&lt;0,NW!L11/1000&gt;-0.5),"△0",IF(AND(NW!L11/1000&gt;0,NW!L11/1000&lt;0.5),"0",ROUND(NW!L11/1000,0)))</f>
        <v>156405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IF(AND(NW!J12/1000&lt;0,NW!J12/1000&gt;-0.5),"△0",IF(AND(NW!J12/1000&gt;0,NW!J12/1000&lt;0.5),"0",ROUND(NW!J12/1000,0)))</f>
        <v>0</v>
      </c>
      <c r="K12" s="204"/>
      <c r="L12" s="168">
        <f>IF(AND(NW!L12/1000&lt;0,NW!L12/1000&gt;-0.5),"△0",IF(AND(NW!L12/1000&gt;0,NW!L12/1000&lt;0.5),"0",ROUND(NW!L12/1000,0)))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IF(AND(NW!J13/1000&lt;0,NW!J13/1000&gt;-0.5),"△0",IF(AND(NW!J13/1000&gt;0,NW!J13/1000&lt;0.5),"0",ROUND(NW!J13/1000,0)))</f>
        <v>-20671</v>
      </c>
      <c r="K13" s="233"/>
      <c r="L13" s="178">
        <f>IF(AND(NW!L13/1000&lt;0,NW!L13/1000&gt;-0.5),"△0",IF(AND(NW!L13/1000&gt;0,NW!L13/1000&lt;0.5),"0",ROUND(NW!L13/1000,0)))</f>
        <v>-20671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IF(AND(NW!K14/1000&lt;0,NW!K14/1000&gt;-0.5),"△0",IF(AND(NW!K14/1000&gt;0,NW!K14/1000&lt;0.5),"0",ROUND(NW!K14/1000,0)))</f>
        <v>-15277</v>
      </c>
      <c r="L14" s="168">
        <f>IF(AND(NW!L14/1000&lt;0,NW!L14/1000&gt;-0.5),"△0",IF(AND(NW!L14/1000&gt;0,NW!L14/1000&lt;0.5),"0",ROUND(NW!L14/1000,0)))</f>
        <v>15277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IF(AND(NW!K15/1000&lt;0,NW!K15/1000&gt;-0.5),"△0",IF(AND(NW!K15/1000&gt;0,NW!K15/1000&lt;0.5),"0",ROUND(NW!K15/1000,0)))</f>
        <v>0</v>
      </c>
      <c r="L15" s="168">
        <f>IF(AND(NW!L15/1000&lt;0,NW!L15/1000&gt;-0.5),"△0",IF(AND(NW!L15/1000&gt;0,NW!L15/1000&lt;0.5),"0",ROUND(NW!L15/1000,0)))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IF(AND(NW!K16/1000&lt;0,NW!K16/1000&gt;-0.5),"△0",IF(AND(NW!K16/1000&gt;0,NW!K16/1000&lt;0.5),"0",ROUND(NW!K16/1000,0)))</f>
        <v>-32277</v>
      </c>
      <c r="L16" s="168">
        <f>IF(AND(NW!L16/1000&lt;0,NW!L16/1000&gt;-0.5),"△0",IF(AND(NW!L16/1000&gt;0,NW!L16/1000&lt;0.5),"0",ROUND(NW!L16/1000,0)))</f>
        <v>32277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IF(AND(NW!K17/1000&lt;0,NW!K17/1000&gt;-0.5),"△0",IF(AND(NW!K17/1000&gt;0,NW!K17/1000&lt;0.5),"0",ROUND(NW!K17/1000,0)))</f>
        <v>17000</v>
      </c>
      <c r="L17" s="168">
        <f>IF(AND(NW!L17/1000&lt;0,NW!L17/1000&gt;-0.5),"△0",IF(AND(NW!L17/1000&gt;0,NW!L17/1000&lt;0.5),"0",ROUND(NW!L17/1000,0)))</f>
        <v>-17000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IF(AND(NW!K18/1000&lt;0,NW!K18/1000&gt;-0.5),"△0",IF(AND(NW!K18/1000&gt;0,NW!K18/1000&lt;0.5),"0",ROUND(NW!K18/1000,0)))</f>
        <v>0</v>
      </c>
      <c r="L18" s="168">
        <f>IF(AND(NW!L18/1000&lt;0,NW!L18/1000&gt;-0.5),"△0",IF(AND(NW!L18/1000&gt;0,NW!L18/1000&lt;0.5),"0",ROUND(NW!L18/1000,0)))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IF(AND(NW!J19/1000&lt;0,NW!J19/1000&gt;-0.5),"△0",IF(AND(NW!J19/1000&gt;0,NW!J19/1000&lt;0.5),"0",ROUND(NW!J19/1000,0)))</f>
        <v>0</v>
      </c>
      <c r="K19" s="215">
        <f>IF(AND(NW!K19/1000&lt;0,NW!K19/1000&gt;-0.5),"△0",IF(AND(NW!K19/1000&gt;0,NW!K19/1000&lt;0.5),"0",ROUND(NW!K19/1000,0)))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IF(AND(NW!J20/1000&lt;0,NW!J20/1000&gt;-0.5),"△0",IF(AND(NW!J20/1000&gt;0,NW!J20/1000&lt;0.5),"0",ROUND(NW!J20/1000,0)))</f>
        <v>0</v>
      </c>
      <c r="K20" s="215">
        <f>IF(AND(NW!K20/1000&lt;0,NW!K20/1000&gt;-0.5),"△0",IF(AND(NW!K20/1000&gt;0,NW!K20/1000&lt;0.5),"0",ROUND(NW!K20/1000,0)))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IF(AND(NW!J21/1000&lt;0,NW!J21/1000&gt;-0.5),"△0",IF(AND(NW!J21/1000&gt;0,NW!J21/1000&lt;0.5),"0",ROUND(NW!J21/1000,0)))</f>
        <v>0</v>
      </c>
      <c r="K21" s="215">
        <f>IF(AND(NW!K21/1000&lt;0,NW!K21/1000&gt;-0.5),"△0",IF(AND(NW!K21/1000&gt;0,NW!K21/1000&lt;0.5),"0",ROUND(NW!K21/1000,0)))</f>
        <v>0</v>
      </c>
      <c r="L21" s="187">
        <f>IF(AND(NW!L21/1000&lt;0,NW!L21/1000&gt;-0.5),"△0",IF(AND(NW!L21/1000&gt;0,NW!L21/1000&lt;0.5),"0",ROUND(NW!L21/1000,0)))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IF(AND(NW!J22/1000&lt;0,NW!J22/1000&gt;-0.5),"△0",IF(AND(NW!J22/1000&gt;0,NW!J22/1000&lt;0.5),"0",ROUND(NW!J22/1000,0)))</f>
        <v>-20671</v>
      </c>
      <c r="K22" s="217">
        <f>IF(AND(NW!K22/1000&lt;0,NW!K22/1000&gt;-0.5),"△0",IF(AND(NW!K22/1000&gt;0,NW!K22/1000&lt;0.5),"0",ROUND(NW!K22/1000,0)))</f>
        <v>-15277</v>
      </c>
      <c r="L22" s="195">
        <f>IF(AND(NW!L22/1000&lt;0,NW!L22/1000&gt;-0.5),"△0",IF(AND(NW!L22/1000&gt;0,NW!L22/1000&lt;0.5),"0",ROUND(NW!L22/1000,0)))</f>
        <v>-5394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IF(AND(NW!J23/1000&lt;0,NW!J23/1000&gt;-0.5),"△0",IF(AND(NW!J23/1000&gt;0,NW!J23/1000&lt;0.5),"0",ROUND(NW!J23/1000,0)))</f>
        <v>295502</v>
      </c>
      <c r="K23" s="218">
        <f>IF(AND(NW!K23/1000&lt;0,NW!K23/1000&gt;-0.5),"△0",IF(AND(NW!K23/1000&gt;0,NW!K23/1000&lt;0.5),"0",ROUND(NW!K23/1000,0)))</f>
        <v>403723</v>
      </c>
      <c r="L23" s="202">
        <f>IF(AND(NW!L23/1000&lt;0,NW!L23/1000&gt;-0.5),"△0",IF(AND(NW!L23/1000&gt;0,NW!L23/1000&lt;0.5),"0",ROUND(NW!L23/1000,0)))</f>
        <v>-108221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A81-6564-471C-9573-E89E4B656820}">
  <dimension ref="A1:L79"/>
  <sheetViews>
    <sheetView showGridLines="0" view="pageBreakPreview" zoomScaleNormal="100" zoomScaleSheetLayoutView="100" workbookViewId="0">
      <selection activeCell="S4" sqref="S4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51" t="s">
        <v>115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3.25" customHeight="1" x14ac:dyDescent="0.15">
      <c r="A2" s="96"/>
      <c r="B2" s="252" t="str">
        <f>CF!B2</f>
        <v>一般会計等資金収支計算書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s="3" customFormat="1" ht="15.95" customHeight="1" x14ac:dyDescent="0.15">
      <c r="B3" s="253" t="str">
        <f>CF!B3</f>
        <v>自　　令和３年４月 １日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s="3" customFormat="1" ht="15.95" customHeight="1" x14ac:dyDescent="0.15">
      <c r="B4" s="253" t="str">
        <f>CF!B4</f>
        <v>至　　令和４年３月31日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s="3" customFormat="1" ht="15.75" customHeight="1" thickBot="1" x14ac:dyDescent="0.2">
      <c r="L5" s="107" t="s">
        <v>189</v>
      </c>
    </row>
    <row r="6" spans="1:12" s="3" customFormat="1" ht="14.45" customHeight="1" x14ac:dyDescent="0.15">
      <c r="B6" s="269" t="s">
        <v>1</v>
      </c>
      <c r="C6" s="270"/>
      <c r="D6" s="270"/>
      <c r="E6" s="270"/>
      <c r="F6" s="270"/>
      <c r="G6" s="270"/>
      <c r="H6" s="270"/>
      <c r="I6" s="286"/>
      <c r="J6" s="286"/>
      <c r="K6" s="287"/>
      <c r="L6" s="291" t="s">
        <v>2</v>
      </c>
    </row>
    <row r="7" spans="1:12" s="3" customFormat="1" ht="14.45" customHeight="1" thickBot="1" x14ac:dyDescent="0.2">
      <c r="B7" s="288"/>
      <c r="C7" s="289"/>
      <c r="D7" s="289"/>
      <c r="E7" s="289"/>
      <c r="F7" s="289"/>
      <c r="G7" s="289"/>
      <c r="H7" s="289"/>
      <c r="I7" s="289"/>
      <c r="J7" s="289"/>
      <c r="K7" s="290"/>
      <c r="L7" s="292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IF(AND(CF!L9/1000&lt;0,CF!L9/1000&gt;-0.5),"△0",IF(AND(CF!L9/1000&gt;0,CF!L9/1000&lt;0.5),"0",ROUND(CF!L9/1000,0)))</f>
        <v>153695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IF(AND(CF!L10/1000&lt;0,CF!L10/1000&gt;-0.5),"△0",IF(AND(CF!L10/1000&gt;0,CF!L10/1000&lt;0.5),"0",ROUND(CF!L10/1000,0)))</f>
        <v>153556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IF(AND(CF!L11/1000&lt;0,CF!L11/1000&gt;-0.5),"△0",IF(AND(CF!L11/1000&gt;0,CF!L11/1000&lt;0.5),"0",ROUND(CF!L11/1000,0)))</f>
        <v>73017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IF(AND(CF!L12/1000&lt;0,CF!L12/1000&gt;-0.5),"△0",IF(AND(CF!L12/1000&gt;0,CF!L12/1000&lt;0.5),"0",ROUND(CF!L12/1000,0)))</f>
        <v>79957</v>
      </c>
    </row>
    <row r="13" spans="1:12" ht="13.5" customHeight="1" x14ac:dyDescent="0.15">
      <c r="B13" s="27"/>
      <c r="E13" s="120" t="s">
        <v>121</v>
      </c>
      <c r="K13" s="57"/>
      <c r="L13" s="168">
        <f>IF(AND(CF!L13/1000&lt;0,CF!L13/1000&gt;-0.5),"△0",IF(AND(CF!L13/1000&gt;0,CF!L13/1000&lt;0.5),"0",ROUND(CF!L13/1000,0)))</f>
        <v>14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IF(AND(CF!L14/1000&lt;0,CF!L14/1000&gt;-0.5),"△0",IF(AND(CF!L14/1000&gt;0,CF!L14/1000&lt;0.5),"0",ROUND(CF!L14/1000,0)))</f>
        <v>567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IF(AND(CF!L15/1000&lt;0,CF!L15/1000&gt;-0.5),"△0",IF(AND(CF!L15/1000&gt;0,CF!L15/1000&lt;0.5),"0",ROUND(CF!L15/1000,0)))</f>
        <v>138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>
        <f>IF(AND(CF!L16/1000&lt;0,CF!L16/1000&gt;-0.5),"△0",IF(AND(CF!L16/1000&gt;0,CF!L16/1000&lt;0.5),"0",ROUND(CF!L16/1000,0)))</f>
        <v>63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IF(AND(CF!L17/1000&lt;0,CF!L17/1000&gt;-0.5),"△0",IF(AND(CF!L17/1000&gt;0,CF!L17/1000&lt;0.5),"0",ROUND(CF!L17/1000,0)))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IF(AND(CF!L18/1000&lt;0,CF!L18/1000&gt;-0.5),"△0",IF(AND(CF!L18/1000&gt;0,CF!L18/1000&lt;0.5),"0",ROUND(CF!L18/1000,0)))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>
        <f>IF(AND(CF!L19/1000&lt;0,CF!L19/1000&gt;-0.5),"△0",IF(AND(CF!L19/1000&gt;0,CF!L19/1000&lt;0.5),"0",ROUND(CF!L19/1000,0)))</f>
        <v>75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IF(AND(CF!L20/1000&lt;0,CF!L20/1000&gt;-0.5),"△0",IF(AND(CF!L20/1000&gt;0,CF!L20/1000&lt;0.5),"0",ROUND(CF!L20/1000,0)))</f>
        <v>169062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IF(AND(CF!L21/1000&lt;0,CF!L21/1000&gt;-0.5),"△0",IF(AND(CF!L21/1000&gt;0,CF!L21/1000&lt;0.5),"0",ROUND(CF!L21/1000,0)))</f>
        <v>156405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IF(AND(CF!L22/1000&lt;0,CF!L22/1000&gt;-0.5),"△0",IF(AND(CF!L22/1000&gt;0,CF!L22/1000&lt;0.5),"0",ROUND(CF!L22/1000,0)))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IF(AND(CF!L23/1000&lt;0,CF!L23/1000&gt;-0.5),"△0",IF(AND(CF!L23/1000&gt;0,CF!L23/1000&lt;0.5),"0",ROUND(CF!L23/1000,0)))</f>
        <v>11503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IF(AND(CF!L24/1000&lt;0,CF!L24/1000&gt;-0.5),"△0",IF(AND(CF!L24/1000&gt;0,CF!L24/1000&lt;0.5),"0",ROUND(CF!L24/1000,0)))</f>
        <v>1154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IF(AND(CF!L25/1000&lt;0,CF!L25/1000&gt;-0.5),"△0",IF(AND(CF!L25/1000&gt;0,CF!L25/1000&lt;0.5),"0",ROUND(CF!L25/1000,0)))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IF(AND(CF!L26/1000&lt;0,CF!L26/1000&gt;-0.5),"△0",IF(AND(CF!L26/1000&gt;0,CF!L26/1000&lt;0.5),"0",ROUND(CF!L26/1000,0)))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IF(AND(CF!L27/1000&lt;0,CF!L27/1000&gt;-0.5),"△0",IF(AND(CF!L27/1000&gt;0,CF!L27/1000&lt;0.5),"0",ROUND(CF!L27/1000,0)))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IF(AND(CF!L28/1000&lt;0,CF!L28/1000&gt;-0.5),"△0",IF(AND(CF!L28/1000&gt;0,CF!L28/1000&lt;0.5),"0",ROUND(CF!L28/1000,0)))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IF(AND(CF!L29/1000&lt;0,CF!L29/1000&gt;-0.5),"△0",IF(AND(CF!L29/1000&gt;0,CF!L29/1000&lt;0.5),"0",ROUND(CF!L29/1000,0)))</f>
        <v>15367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IF(AND(CF!L31/1000&lt;0,CF!L31/1000&gt;-0.5),"△0",IF(AND(CF!L31/1000&gt;0,CF!L31/1000&lt;0.5),"0",ROUND(CF!L31/1000,0)))</f>
        <v>17000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IF(AND(CF!L32/1000&lt;0,CF!L32/1000&gt;-0.5),"△0",IF(AND(CF!L32/1000&gt;0,CF!L32/1000&lt;0.5),"0",ROUND(CF!L32/1000,0)))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IF(AND(CF!L33/1000&lt;0,CF!L33/1000&gt;-0.5),"△0",IF(AND(CF!L33/1000&gt;0,CF!L33/1000&lt;0.5),"0",ROUND(CF!L33/1000,0)))</f>
        <v>17000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IF(AND(CF!L34/1000&lt;0,CF!L34/1000&gt;-0.5),"△0",IF(AND(CF!L34/1000&gt;0,CF!L34/1000&lt;0.5),"0",ROUND(CF!L34/1000,0)))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IF(AND(CF!L35/1000&lt;0,CF!L35/1000&gt;-0.5),"△0",IF(AND(CF!L35/1000&gt;0,CF!L35/1000&lt;0.5),"0",ROUND(CF!L35/1000,0)))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IF(AND(CF!L36/1000&lt;0,CF!L36/1000&gt;-0.5),"△0",IF(AND(CF!L36/1000&gt;0,CF!L36/1000&lt;0.5),"0",ROUND(CF!L36/1000,0)))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IF(AND(CF!L37/1000&lt;0,CF!L37/1000&gt;-0.5),"△0",IF(AND(CF!L37/1000&gt;0,CF!L37/1000&lt;0.5),"0",ROUND(CF!L37/1000,0)))</f>
        <v>127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IF(AND(CF!L38/1000&lt;0,CF!L38/1000&gt;-0.5),"△0",IF(AND(CF!L38/1000&gt;0,CF!L38/1000&lt;0.5),"0",ROUND(CF!L38/1000,0)))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IF(AND(CF!L39/1000&lt;0,CF!L39/1000&gt;-0.5),"△0",IF(AND(CF!L39/1000&gt;0,CF!L39/1000&lt;0.5),"0",ROUND(CF!L39/1000,0)))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IF(AND(CF!L40/1000&lt;0,CF!L40/1000&gt;-0.5),"△0",IF(AND(CF!L40/1000&gt;0,CF!L40/1000&lt;0.5),"0",ROUND(CF!L40/1000,0)))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>
        <f>IF(AND(CF!L41/1000&lt;0,CF!L41/1000&gt;-0.5),"△0",IF(AND(CF!L41/1000&gt;0,CF!L41/1000&lt;0.5),"0",ROUND(CF!L41/1000,0)))</f>
        <v>127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IF(AND(CF!L42/1000&lt;0,CF!L42/1000&gt;-0.5),"△0",IF(AND(CF!L42/1000&gt;0,CF!L42/1000&lt;0.5),"0",ROUND(CF!L42/1000,0)))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IF(AND(CF!L43/1000&lt;0,CF!L43/1000&gt;-0.5),"△0",IF(AND(CF!L43/1000&gt;0,CF!L43/1000&lt;0.5),"0",ROUND(CF!L43/1000,0)))</f>
        <v>-16873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IF(AND(CF!L45/1000&lt;0,CF!L45/1000&gt;-0.5),"△0",IF(AND(CF!L45/1000&gt;0,CF!L45/1000&lt;0.5),"0",ROUND(CF!L45/1000,0)))</f>
        <v>610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IF(AND(CF!L46/1000&lt;0,CF!L46/1000&gt;-0.5),"△0",IF(AND(CF!L46/1000&gt;0,CF!L46/1000&lt;0.5),"0",ROUND(CF!L46/1000,0)))</f>
        <v>610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IF(AND(CF!L47/1000&lt;0,CF!L47/1000&gt;-0.5),"△0",IF(AND(CF!L47/1000&gt;0,CF!L47/1000&lt;0.5),"0",ROUND(CF!L47/1000,0)))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IF(AND(CF!L48/1000&lt;0,CF!L48/1000&gt;-0.5),"△0",IF(AND(CF!L48/1000&gt;0,CF!L48/1000&lt;0.5),"0",ROUND(CF!L48/1000,0)))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IF(AND(CF!L49/1000&lt;0,CF!L49/1000&gt;-0.5),"△0",IF(AND(CF!L49/1000&gt;0,CF!L49/1000&lt;0.5),"0",ROUND(CF!L49/1000,0)))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IF(AND(CF!L50/1000&lt;0,CF!L50/1000&gt;-0.5),"△0",IF(AND(CF!L50/1000&gt;0,CF!L50/1000&lt;0.5),"0",ROUND(CF!L50/1000,0)))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237">
        <f>IF(AND(CF!L51/1000&lt;0,CF!L51/1000&gt;-0.5),"△0",IF(AND(CF!L51/1000&gt;0,CF!L51/1000&lt;0.5),"0",ROUND(CF!L51/1000,0)))</f>
        <v>-610</v>
      </c>
    </row>
    <row r="52" spans="2:12" ht="13.5" customHeight="1" x14ac:dyDescent="0.15">
      <c r="B52" s="277" t="s">
        <v>153</v>
      </c>
      <c r="C52" s="278"/>
      <c r="D52" s="278"/>
      <c r="E52" s="278"/>
      <c r="F52" s="278"/>
      <c r="G52" s="278"/>
      <c r="H52" s="278"/>
      <c r="I52" s="278"/>
      <c r="J52" s="278"/>
      <c r="K52" s="279"/>
      <c r="L52" s="178">
        <f>IF(AND(CF!L52/1000&lt;0,CF!L52/1000&gt;-0.5),"△0",IF(AND(CF!L52/1000&gt;0,CF!L52/1000&lt;0.5),"0",ROUND(CF!L52/1000,0)))</f>
        <v>-2116</v>
      </c>
    </row>
    <row r="53" spans="2:12" ht="13.5" customHeight="1" thickBot="1" x14ac:dyDescent="0.2">
      <c r="B53" s="280" t="s">
        <v>154</v>
      </c>
      <c r="C53" s="281"/>
      <c r="D53" s="281"/>
      <c r="E53" s="281"/>
      <c r="F53" s="281"/>
      <c r="G53" s="281"/>
      <c r="H53" s="281"/>
      <c r="I53" s="281"/>
      <c r="J53" s="281"/>
      <c r="K53" s="282"/>
      <c r="L53" s="228">
        <f>IF(AND(CF!L53/1000&lt;0,CF!L53/1000&gt;-0.5),"△0",IF(AND(CF!L53/1000&gt;0,CF!L53/1000&lt;0.5),"0",ROUND(CF!L53/1000,0)))</f>
        <v>4741</v>
      </c>
    </row>
    <row r="54" spans="2:12" ht="13.5" customHeight="1" thickBot="1" x14ac:dyDescent="0.2">
      <c r="B54" s="283" t="s">
        <v>155</v>
      </c>
      <c r="C54" s="284"/>
      <c r="D54" s="284"/>
      <c r="E54" s="284"/>
      <c r="F54" s="284"/>
      <c r="G54" s="284"/>
      <c r="H54" s="284"/>
      <c r="I54" s="284"/>
      <c r="J54" s="284"/>
      <c r="K54" s="285"/>
      <c r="L54" s="228">
        <f>IF(AND(CF!L54/1000&lt;0,CF!L54/1000&gt;-0.5),"△0",IF(AND(CF!L54/1000&gt;0,CF!L54/1000&lt;0.5),"0",ROUND(CF!L54/1000,0)))</f>
        <v>2625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IF(AND(CF!L56/1000&lt;0,CF!L56/1000&gt;-0.5),"△0",IF(AND(CF!L56/1000&gt;0,CF!L56/1000&lt;0.5),"0",ROUND(CF!L56/1000,0)))</f>
        <v>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IF(AND(CF!L57/1000&lt;0,CF!L57/1000&gt;-0.5),"△0",IF(AND(CF!L57/1000&gt;0,CF!L57/1000&lt;0.5),"0",ROUND(CF!L57/1000,0)))</f>
        <v>26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IF(AND(CF!L58/1000&lt;0,CF!L58/1000&gt;-0.5),"△0",IF(AND(CF!L58/1000&gt;0,CF!L58/1000&lt;0.5),"0",ROUND(CF!L58/1000,0)))</f>
        <v>26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IF(AND(CF!L59/1000&lt;0,CF!L59/1000&gt;-0.5),"△0",IF(AND(CF!L59/1000&gt;0,CF!L59/1000&lt;0.5),"0",ROUND(CF!L59/1000,0)))</f>
        <v>2651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B6B-91F7-401E-95C9-35494B1324BE}">
  <dimension ref="A1:Z282"/>
  <sheetViews>
    <sheetView showGridLines="0" view="pageBreakPreview" zoomScaleNormal="100" zoomScaleSheetLayoutView="100" workbookViewId="0">
      <selection activeCell="V17" sqref="V17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51" t="s">
        <v>160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3.25" customHeight="1" x14ac:dyDescent="0.2">
      <c r="A2" s="2"/>
      <c r="B2" s="252" t="str">
        <f>BS!B2</f>
        <v>一般会計等貸借対照表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5.75" customHeight="1" x14ac:dyDescent="0.15">
      <c r="B3" s="253" t="str">
        <f>BS!B3</f>
        <v>（令和４年３月31日現在）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</row>
    <row r="4" spans="1:26" s="3" customFormat="1" ht="15.75" customHeight="1" thickBot="1" x14ac:dyDescent="0.2">
      <c r="B4"/>
      <c r="Z4" s="107" t="s">
        <v>190</v>
      </c>
    </row>
    <row r="5" spans="1:26" s="4" customFormat="1" ht="14.25" customHeight="1" thickBot="1" x14ac:dyDescent="0.2">
      <c r="B5" s="254" t="s">
        <v>1</v>
      </c>
      <c r="C5" s="255"/>
      <c r="D5" s="255"/>
      <c r="E5" s="255"/>
      <c r="F5" s="255"/>
      <c r="G5" s="255"/>
      <c r="H5" s="255"/>
      <c r="I5" s="256"/>
      <c r="J5" s="256"/>
      <c r="K5" s="256"/>
      <c r="L5" s="256"/>
      <c r="M5" s="256"/>
      <c r="N5" s="219" t="s">
        <v>2</v>
      </c>
      <c r="O5" s="255" t="s">
        <v>1</v>
      </c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IF(AND(BS!N7/1000000&lt;0,BS!N7/1000000&gt;-0.5),"△0",IF(AND(BS!N7/1000000&gt;0,BS!N7/1000000&lt;0.5),"0",ROUND(BS!N7/1000000,0)))</f>
        <v>316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IF(AND(BS!Z7/1000000&lt;0,BS!Z7/1000000&gt;-0.5),"△0",IF(AND(BS!Z7/1000000&gt;0,BS!Z7/1000000&lt;0.5),"0",ROUND(BS!Z7/1000000,0)))</f>
        <v>106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IF(AND(BS!N8/1000000&lt;0,BS!N8/1000000&gt;-0.5),"△0",IF(AND(BS!N8/1000000&gt;0,BS!N8/1000000&lt;0.5),"0",ROUND(BS!N8/1000000,0)))</f>
        <v>278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IF(AND(BS!Z8/1000000&lt;0,BS!Z8/1000000&gt;-0.5),"△0",IF(AND(BS!Z8/1000000&gt;0,BS!Z8/1000000&lt;0.5),"0",ROUND(BS!Z8/1000000,0)))</f>
        <v>6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IF(AND(BS!N9/1000000&lt;0,BS!N9/1000000&gt;-0.5),"△0",IF(AND(BS!N9/1000000&gt;0,BS!N9/1000000&lt;0.5),"0",ROUND(BS!N9/1000000,0)))</f>
        <v>275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IF(AND(BS!Z9/1000000&lt;0,BS!Z9/1000000&gt;-0.5),"△0",IF(AND(BS!Z9/1000000&gt;0,BS!Z9/1000000&lt;0.5),"0",ROUND(BS!Z9/1000000,0)))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IF(AND(BS!N10/1000000&lt;0,BS!N10/1000000&gt;-0.5),"△0",IF(AND(BS!N10/1000000&gt;0,BS!N10/1000000&lt;0.5),"0",ROUND(BS!N10/1000000,0)))</f>
        <v>214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IF(AND(BS!Z10/1000000&lt;0,BS!Z10/1000000&gt;-0.5),"△0",IF(AND(BS!Z10/1000000&gt;0,BS!Z10/1000000&lt;0.5),"0",ROUND(BS!Z10/1000000,0)))</f>
        <v>100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IF(AND(BS!N11/1000000&lt;0,BS!N11/1000000&gt;-0.5),"△0",IF(AND(BS!N11/1000000&gt;0,BS!N11/1000000&lt;0.5),"0",ROUND(BS!N11/1000000,0)))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IF(AND(BS!Z11/1000000&lt;0,BS!Z11/1000000&gt;-0.5),"△0",IF(AND(BS!Z11/1000000&gt;0,BS!Z11/1000000&lt;0.5),"0",ROUND(BS!Z11/1000000,0)))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IF(AND(BS!N12/1000000&lt;0,BS!N12/1000000&gt;-0.5),"△0",IF(AND(BS!N12/1000000&gt;0,BS!N12/1000000&lt;0.5),"0",ROUND(BS!N12/1000000,0)))</f>
        <v>1477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IF(AND(BS!Z12/1000000&lt;0,BS!Z12/1000000&gt;-0.5),"△0",IF(AND(BS!Z12/1000000&gt;0,BS!Z12/1000000&lt;0.5),"0",ROUND(BS!Z12/1000000,0)))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IF(AND(BS!N13/1000000&lt;0,BS!N13/1000000&gt;-0.5),"△0",IF(AND(BS!N13/1000000&gt;0,BS!N13/1000000&lt;0.5),"0",ROUND(BS!N13/1000000,0)))</f>
        <v>-1422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IF(AND(BS!Z13/1000000&lt;0,BS!Z13/1000000&gt;-0.5),"△0",IF(AND(BS!Z13/1000000&gt;0,BS!Z13/1000000&lt;0.5),"0",ROUND(BS!Z13/1000000,0)))</f>
        <v>6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IF(AND(BS!N14/1000000&lt;0,BS!N14/1000000&gt;-0.5),"△0",IF(AND(BS!N14/1000000&gt;0,BS!N14/1000000&lt;0.5),"0",ROUND(BS!N14/1000000,0)))</f>
        <v>25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IF(AND(BS!Z14/1000000&lt;0,BS!Z14/1000000&gt;-0.5),"△0",IF(AND(BS!Z14/1000000&gt;0,BS!Z14/1000000&lt;0.5),"0",ROUND(BS!Z14/1000000,0)))</f>
        <v>1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IF(AND(BS!N15/1000000&lt;0,BS!N15/1000000&gt;-0.5),"△0",IF(AND(BS!N15/1000000&gt;0,BS!N15/1000000&lt;0.5),"0",ROUND(BS!N15/1000000,0)))</f>
        <v>-18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IF(AND(BS!Z15/1000000&lt;0,BS!Z15/1000000&gt;-0.5),"△0",IF(AND(BS!Z15/1000000&gt;0,BS!Z15/1000000&lt;0.5),"0",ROUND(BS!Z15/1000000,0)))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IF(AND(BS!N16/1000000&lt;0,BS!N16/1000000&gt;-0.5),"△0",IF(AND(BS!N16/1000000&gt;0,BS!N16/1000000&lt;0.5),"0",ROUND(BS!N16/1000000,0)))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IF(AND(BS!Z16/1000000&lt;0,BS!Z16/1000000&gt;-0.5),"△0",IF(AND(BS!Z16/1000000&gt;0,BS!Z16/1000000&lt;0.5),"0",ROUND(BS!Z16/1000000,0)))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IF(AND(BS!N17/1000000&lt;0,BS!N17/1000000&gt;-0.5),"△0",IF(AND(BS!N17/1000000&gt;0,BS!N17/1000000&lt;0.5),"0",ROUND(BS!N17/1000000,0)))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IF(AND(BS!Z17/1000000&lt;0,BS!Z17/1000000&gt;-0.5),"△0",IF(AND(BS!Z17/1000000&gt;0,BS!Z17/1000000&lt;0.5),"0",ROUND(BS!Z17/1000000,0)))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IF(AND(BS!N18/1000000&lt;0,BS!N18/1000000&gt;-0.5),"△0",IF(AND(BS!N18/1000000&gt;0,BS!N18/1000000&lt;0.5),"0",ROUND(BS!N18/1000000,0)))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IF(AND(BS!Z18/1000000&lt;0,BS!Z18/1000000&gt;-0.5),"△0",IF(AND(BS!Z18/1000000&gt;0,BS!Z18/1000000&lt;0.5),"0",ROUND(BS!Z18/1000000,0)))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IF(AND(BS!N19/1000000&lt;0,BS!N19/1000000&gt;-0.5),"△0",IF(AND(BS!N19/1000000&gt;0,BS!N19/1000000&lt;0.5),"0",ROUND(BS!N19/1000000,0)))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IF(AND(BS!Z19/1000000&lt;0,BS!Z19/1000000&gt;-0.5),"△0",IF(AND(BS!Z19/1000000&gt;0,BS!Z19/1000000&lt;0.5),"0",ROUND(BS!Z19/1000000,0)))</f>
        <v>6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IF(AND(BS!N20/1000000&lt;0,BS!N20/1000000&gt;-0.5),"△0",IF(AND(BS!N20/1000000&gt;0,BS!N20/1000000&lt;0.5),"0",ROUND(BS!N20/1000000,0)))</f>
        <v>0</v>
      </c>
      <c r="O20" s="123"/>
      <c r="P20" s="123"/>
      <c r="Q20" s="124" t="s">
        <v>165</v>
      </c>
      <c r="R20" s="123"/>
      <c r="S20" s="123"/>
      <c r="T20" s="123"/>
      <c r="Z20" s="221" t="str">
        <f>IF(AND(BS!Z20/1000000&lt;0,BS!Z20/1000000&gt;-0.5),"△0",IF(AND(BS!Z20/1000000&gt;0,BS!Z20/1000000&lt;0.5),"0",ROUND(BS!Z20/1000000,0)))</f>
        <v>0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IF(AND(BS!N21/1000000&lt;0,BS!N21/1000000&gt;-0.5),"△0",IF(AND(BS!N21/1000000&gt;0,BS!N21/1000000&lt;0.5),"0",ROUND(BS!N21/1000000,0)))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IF(AND(BS!Z21/1000000&lt;0,BS!Z21/1000000&gt;-0.5),"△0",IF(AND(BS!Z21/1000000&gt;0,BS!Z21/1000000&lt;0.5),"0",ROUND(BS!Z21/1000000,0)))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IF(AND(BS!N22/1000000&lt;0,BS!N22/1000000&gt;-0.5),"△0",IF(AND(BS!N22/1000000&gt;0,BS!N22/1000000&lt;0.5),"0",ROUND(BS!N22/1000000,0)))</f>
        <v>0</v>
      </c>
      <c r="O22" s="257" t="s">
        <v>29</v>
      </c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25">
        <f>IF(AND(BS!Z22/1000000&lt;0,BS!Z22/1000000&gt;-0.5),"△0",IF(AND(BS!Z22/1000000&gt;0,BS!Z22/1000000&lt;0.5),"0",ROUND(BS!Z22/1000000,0)))</f>
        <v>112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IF(AND(BS!N23/1000000&lt;0,BS!N23/1000000&gt;-0.5),"△0",IF(AND(BS!N23/1000000&gt;0,BS!N23/1000000&lt;0.5),"0",ROUND(BS!N23/1000000,0)))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IF(AND(BS!N24/1000000&lt;0,BS!N24/1000000&gt;-0.5),"△0",IF(AND(BS!N24/1000000&gt;0,BS!N24/1000000&lt;0.5),"0",ROUND(BS!N24/1000000,0)))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IF(AND(BS!Z24/1000000&lt;0,BS!Z24/1000000&gt;-0.5),"△0",IF(AND(BS!Z24/1000000&gt;0,BS!Z24/1000000&lt;0.5),"0",ROUND(BS!Z24/1000000,0)))</f>
        <v>404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IF(AND(BS!N25/1000000&lt;0,BS!N25/1000000&gt;-0.5),"△0",IF(AND(BS!N25/1000000&gt;0,BS!N25/1000000&lt;0.5),"0",ROUND(BS!N25/1000000,0)))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IF(AND(BS!Z25/1000000&lt;0,BS!Z25/1000000&gt;-0.5),"△0",IF(AND(BS!Z25/1000000&gt;0,BS!Z25/1000000&lt;0.5),"0",ROUND(BS!Z25/1000000,0)))</f>
        <v>-108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IF(AND(BS!N26/1000000&lt;0,BS!N26/1000000&gt;-0.5),"△0",IF(AND(BS!N26/1000000&gt;0,BS!N26/1000000&lt;0.5),"0",ROUND(BS!N26/1000000,0)))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IF(AND(BS!N27/1000000&lt;0,BS!N27/1000000&gt;-0.5),"△0",IF(AND(BS!N27/1000000&gt;0,BS!N27/1000000&lt;0.5),"0",ROUND(BS!N27/1000000,0)))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IF(AND(BS!N28/1000000&lt;0,BS!N28/1000000&gt;-0.5),"△0",IF(AND(BS!N28/1000000&gt;0,BS!N28/1000000&lt;0.5),"0",ROUND(BS!N28/1000000,0)))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IF(AND(BS!N29/1000000&lt;0,BS!N29/1000000&gt;-0.5),"△0",IF(AND(BS!N29/1000000&gt;0,BS!N29/1000000&lt;0.5),"0",ROUND(BS!N29/1000000,0)))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IF(AND(BS!N30/1000000&lt;0,BS!N30/1000000&gt;-0.5),"△0",IF(AND(BS!N30/1000000&gt;0,BS!N30/1000000&lt;0.5),"0",ROUND(BS!N30/1000000,0)))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IF(AND(BS!N31/1000000&lt;0,BS!N31/1000000&gt;-0.5),"△0",IF(AND(BS!N31/1000000&gt;0,BS!N31/1000000&lt;0.5),"0",ROUND(BS!N31/1000000,0)))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IF(AND(BS!N32/1000000&lt;0,BS!N32/1000000&gt;-0.5),"△0",IF(AND(BS!N32/1000000&gt;0,BS!N32/1000000&lt;0.5),"0",ROUND(BS!N32/1000000,0)))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IF(AND(BS!N33/1000000&lt;0,BS!N33/1000000&gt;-0.5),"△0",IF(AND(BS!N33/1000000&gt;0,BS!N33/1000000&lt;0.5),"0",ROUND(BS!N33/1000000,0)))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IF(AND(BS!N34/1000000&lt;0,BS!N34/1000000&gt;-0.5),"△0",IF(AND(BS!N34/1000000&gt;0,BS!N34/1000000&lt;0.5),"0",ROUND(BS!N34/1000000,0)))</f>
        <v>1656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IF(AND(BS!N35/1000000&lt;0,BS!N35/1000000&gt;-0.5),"△0",IF(AND(BS!N35/1000000&gt;0,BS!N35/1000000&lt;0.5),"0",ROUND(BS!N35/1000000,0)))</f>
        <v>-1654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IF(AND(BS!N36/1000000&lt;0,BS!N36/1000000&gt;-0.5),"△0",IF(AND(BS!N36/1000000&gt;0,BS!N36/1000000&lt;0.5),"0",ROUND(BS!N36/1000000,0)))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IF(AND(BS!N37/1000000&lt;0,BS!N37/1000000&gt;-0.5),"△0",IF(AND(BS!N37/1000000&gt;0,BS!N37/1000000&lt;0.5),"0",ROUND(BS!N37/1000000,0)))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IF(AND(BS!N38/1000000&lt;0,BS!N38/1000000&gt;-0.5),"△0",IF(AND(BS!N38/1000000&gt;0,BS!N38/1000000&lt;0.5),"0",ROUND(BS!N38/1000000,0)))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IF(AND(BS!N39/1000000&lt;0,BS!N39/1000000&gt;-0.5),"△0",IF(AND(BS!N39/1000000&gt;0,BS!N39/1000000&lt;0.5),"0",ROUND(BS!N39/1000000,0)))</f>
        <v>38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IF(AND(BS!N40/1000000&lt;0,BS!N40/1000000&gt;-0.5),"△0",IF(AND(BS!N40/1000000&gt;0,BS!N40/1000000&lt;0.5),"0",ROUND(BS!N40/1000000,0)))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IF(AND(BS!N41/1000000&lt;0,BS!N41/1000000&gt;-0.5),"△0",IF(AND(BS!N41/1000000&gt;0,BS!N41/1000000&lt;0.5),"0",ROUND(BS!N41/1000000,0)))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IF(AND(BS!N42/1000000&lt;0,BS!N42/1000000&gt;-0.5),"△0",IF(AND(BS!N42/1000000&gt;0,BS!N42/1000000&lt;0.5),"0",ROUND(BS!N42/1000000,0)))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IF(AND(BS!N43/1000000&lt;0,BS!N43/1000000&gt;-0.5),"△0",IF(AND(BS!N43/1000000&gt;0,BS!N43/1000000&lt;0.5),"0",ROUND(BS!N43/1000000,0)))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IF(AND(BS!N44/1000000&lt;0,BS!N44/1000000&gt;-0.5),"△0",IF(AND(BS!N44/1000000&gt;0,BS!N44/1000000&lt;0.5),"0",ROUND(BS!N44/1000000,0)))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IF(AND(BS!N45/1000000&lt;0,BS!N45/1000000&gt;-0.5),"△0",IF(AND(BS!N45/1000000&gt;0,BS!N45/1000000&lt;0.5),"0",ROUND(BS!N45/1000000,0)))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IF(AND(BS!N46/1000000&lt;0,BS!N46/1000000&gt;-0.5),"△0",IF(AND(BS!N46/1000000&gt;0,BS!N46/1000000&lt;0.5),"0",ROUND(BS!N46/1000000,0)))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IF(AND(BS!N47/1000000&lt;0,BS!N47/1000000&gt;-0.5),"△0",IF(AND(BS!N47/1000000&gt;0,BS!N47/1000000&lt;0.5),"0",ROUND(BS!N47/1000000,0)))</f>
        <v>38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IF(AND(BS!N48/1000000&lt;0,BS!N48/1000000&gt;-0.5),"△0",IF(AND(BS!N48/1000000&gt;0,BS!N48/1000000&lt;0.5),"0",ROUND(BS!N48/1000000,0)))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IF(AND(BS!N49/1000000&lt;0,BS!N49/1000000&gt;-0.5),"△0",IF(AND(BS!N49/1000000&gt;0,BS!N49/1000000&lt;0.5),"0",ROUND(BS!N49/1000000,0)))</f>
        <v>38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IF(AND(BS!N50/1000000&lt;0,BS!N50/1000000&gt;-0.5),"△0",IF(AND(BS!N50/1000000&gt;0,BS!N50/1000000&lt;0.5),"0",ROUND(BS!N50/1000000,0)))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IF(AND(BS!N51/1000000&lt;0,BS!N51/1000000&gt;-0.5),"△0",IF(AND(BS!N51/1000000&gt;0,BS!N51/1000000&lt;0.5),"0",ROUND(BS!N51/1000000,0)))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IF(AND(BS!N52/1000000&lt;0,BS!N52/1000000&gt;-0.5),"△0",IF(AND(BS!N52/1000000&gt;0,BS!N52/1000000&lt;0.5),"0",ROUND(BS!N52/1000000,0)))</f>
        <v>92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IF(AND(BS!N53/1000000&lt;0,BS!N53/1000000&gt;-0.5),"△0",IF(AND(BS!N53/1000000&gt;0,BS!N53/1000000&lt;0.5),"0",ROUND(BS!N53/1000000,0)))</f>
        <v>3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IF(AND(BS!N54/1000000&lt;0,BS!N54/1000000&gt;-0.5),"△0",IF(AND(BS!N54/1000000&gt;0,BS!N54/1000000&lt;0.5),"0",ROUND(BS!N54/1000000,0)))</f>
        <v>1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IF(AND(BS!N55/1000000&lt;0,BS!N55/1000000&gt;-0.5),"△0",IF(AND(BS!N55/1000000&gt;0,BS!N55/1000000&lt;0.5),"0",ROUND(BS!N55/1000000,0)))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IF(AND(BS!N56/1000000&lt;0,BS!N56/1000000&gt;-0.5),"△0",IF(AND(BS!N56/1000000&gt;0,BS!N56/1000000&lt;0.5),"0",ROUND(BS!N56/1000000,0)))</f>
        <v>88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IF(AND(BS!N57/1000000&lt;0,BS!N57/1000000&gt;-0.5),"△0",IF(AND(BS!N57/1000000&gt;0,BS!N57/1000000&lt;0.5),"0",ROUND(BS!N57/1000000,0)))</f>
        <v>88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IF(AND(BS!N58/1000000&lt;0,BS!N58/1000000&gt;-0.5),"△0",IF(AND(BS!N58/1000000&gt;0,BS!N58/1000000&lt;0.5),"0",ROUND(BS!N58/1000000,0)))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IF(AND(BS!N59/1000000&lt;0,BS!N59/1000000&gt;-0.5),"△0",IF(AND(BS!N59/1000000&gt;0,BS!N59/1000000&lt;0.5),"0",ROUND(BS!N59/1000000,0)))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IF(AND(BS!N60/1000000&lt;0,BS!N60/1000000&gt;-0.5),"△0",IF(AND(BS!N60/1000000&gt;0,BS!N60/1000000&lt;0.5),"0",ROUND(BS!N60/1000000,0)))</f>
        <v>0</v>
      </c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9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2">
        <f>IF(AND(BS!N61/1000000&lt;0,BS!N61/1000000&gt;-0.5),"△0",IF(AND(BS!N61/1000000&gt;0,BS!N61/1000000&lt;0.5),"0",ROUND(BS!N61/1000000,0)))</f>
        <v>0</v>
      </c>
      <c r="O61" s="260" t="s">
        <v>57</v>
      </c>
      <c r="P61" s="260"/>
      <c r="Q61" s="260"/>
      <c r="R61" s="260"/>
      <c r="S61" s="260"/>
      <c r="T61" s="260"/>
      <c r="U61" s="260"/>
      <c r="V61" s="260"/>
      <c r="W61" s="260"/>
      <c r="X61" s="260"/>
      <c r="Y61" s="261"/>
      <c r="Z61" s="222">
        <f>IF(AND(BS!Z61/1000000&lt;0,BS!Z61/1000000&gt;-0.5),"△0",IF(AND(BS!Z61/1000000&gt;0,BS!Z61/1000000&lt;0.5),"0",ROUND(BS!Z61/1000000,0)))</f>
        <v>296</v>
      </c>
    </row>
    <row r="62" spans="2:26" ht="14.85" customHeight="1" thickBot="1" x14ac:dyDescent="0.2">
      <c r="B62" s="262" t="s">
        <v>58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4"/>
      <c r="N62" s="223">
        <f>IF(AND(BS!N62/1000000&lt;0,BS!N62/1000000&gt;-0.5),"△0",IF(AND(BS!N62/1000000&gt;0,BS!N62/1000000&lt;0.5),"0",ROUND(BS!N62/1000000,0)))</f>
        <v>408</v>
      </c>
      <c r="O62" s="265" t="s">
        <v>59</v>
      </c>
      <c r="P62" s="265"/>
      <c r="Q62" s="265"/>
      <c r="R62" s="265"/>
      <c r="S62" s="265"/>
      <c r="T62" s="265"/>
      <c r="U62" s="265"/>
      <c r="V62" s="265"/>
      <c r="W62" s="265"/>
      <c r="X62" s="265"/>
      <c r="Y62" s="266"/>
      <c r="Z62" s="223">
        <f>IF(AND(BS!Z62/1000000&lt;0,BS!Z62/1000000&gt;-0.5),"△0",IF(AND(BS!Z62/1000000&gt;0,BS!Z62/1000000&lt;0.5),"0",ROUND(BS!Z62/1000000,0)))</f>
        <v>408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BS</vt:lpstr>
      <vt:lpstr>PL</vt:lpstr>
      <vt:lpstr>NW</vt:lpstr>
      <vt:lpstr>CF</vt:lpstr>
      <vt:lpstr>BS (千円)</vt:lpstr>
      <vt:lpstr>PL (千円)</vt:lpstr>
      <vt:lpstr>NW (千円)</vt:lpstr>
      <vt:lpstr>CF (千円)</vt:lpstr>
      <vt:lpstr>BS (百万円)</vt:lpstr>
      <vt:lpstr>PL (百万円)</vt:lpstr>
      <vt:lpstr>NW (百万円)</vt:lpstr>
      <vt:lpstr>CF (百万円)</vt:lpstr>
      <vt:lpstr>PL及びNWM</vt:lpstr>
      <vt:lpstr>BS!Print_Area</vt:lpstr>
      <vt:lpstr>'BS (千円)'!Print_Area</vt:lpstr>
      <vt:lpstr>'BS (百万円)'!Print_Area</vt:lpstr>
      <vt:lpstr>CF!Print_Area</vt:lpstr>
      <vt:lpstr>'CF (千円)'!Print_Area</vt:lpstr>
      <vt:lpstr>'CF (百万円)'!Print_Area</vt:lpstr>
      <vt:lpstr>NW!Print_Area</vt:lpstr>
      <vt:lpstr>'NW (千円)'!Print_Area</vt:lpstr>
      <vt:lpstr>'NW (百万円)'!Print_Area</vt:lpstr>
      <vt:lpstr>PL!Print_Area</vt:lpstr>
      <vt:lpstr>'PL (千円)'!Print_Area</vt:lpstr>
      <vt:lpstr>'PL (百万円)'!Print_Area</vt:lpstr>
      <vt:lpstr>PL及びNWM!Print_Area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2018-08-29T05:35:09Z</cp:lastPrinted>
  <dcterms:created xsi:type="dcterms:W3CDTF">2014-03-27T08:10:30Z</dcterms:created>
  <dcterms:modified xsi:type="dcterms:W3CDTF">2022-11-28T00:55:16Z</dcterms:modified>
  <cp:category/>
  <cp:contentStatus/>
</cp:coreProperties>
</file>