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defaultThemeVersion="124226"/>
  <xr:revisionPtr revIDLastSave="0" documentId="14_{C642BD01-961D-46DC-AC43-8B85345F9231}" xr6:coauthVersionLast="47" xr6:coauthVersionMax="47" xr10:uidLastSave="{00000000-0000-0000-0000-000000000000}"/>
  <bookViews>
    <workbookView xWindow="-120" yWindow="-120" windowWidth="20730" windowHeight="11160" tabRatio="832" firstSheet="1" activeTab="1" xr2:uid="{00000000-000D-0000-FFFF-FFFF00000000}"/>
  </bookViews>
  <sheets>
    <sheet name="確認用" sheetId="28" state="hidden" r:id="rId1"/>
    <sheet name="有形固定資産" sheetId="7" r:id="rId2"/>
    <sheet name="投資及び出資金" sheetId="8" r:id="rId3"/>
    <sheet name="基金" sheetId="9" r:id="rId4"/>
    <sheet name="貸付金" sheetId="26" r:id="rId5"/>
    <sheet name="未収金及び長期延滞債権" sheetId="27" r:id="rId6"/>
    <sheet name="地方債（借入先別）" sheetId="12" r:id="rId7"/>
    <sheet name="地方債（利率別など）" sheetId="13" r:id="rId8"/>
    <sheet name="引当金" sheetId="14" r:id="rId9"/>
    <sheet name="補助金" sheetId="15" r:id="rId10"/>
    <sheet name="財源明細" sheetId="16" r:id="rId11"/>
    <sheet name="財源情報明細" sheetId="17" r:id="rId12"/>
    <sheet name="資金明細" sheetId="18" r:id="rId13"/>
  </sheets>
  <definedNames>
    <definedName name="AS2DocOpenMode" hidden="1">"AS2DocumentEdit"</definedName>
    <definedName name="_xlnm.Print_Area" localSheetId="8">引当金!$A$1:$H$10</definedName>
    <definedName name="_xlnm.Print_Area" localSheetId="0">確認用!$A$1:$J$74</definedName>
    <definedName name="_xlnm.Print_Area" localSheetId="3">基金!$A$1:$I$8</definedName>
    <definedName name="_xlnm.Print_Area" localSheetId="11">財源情報明細!$A$1:$G$9</definedName>
    <definedName name="_xlnm.Print_Area" localSheetId="10">財源明細!$A$1:$G$19</definedName>
    <definedName name="_xlnm.Print_Area" localSheetId="12">資金明細!$A$1:$D$9</definedName>
    <definedName name="_xlnm.Print_Area" localSheetId="4">貸付金!$A$1:$H$18</definedName>
    <definedName name="_xlnm.Print_Area" localSheetId="6">'地方債（借入先別）'!$A$1:$M$19</definedName>
    <definedName name="_xlnm.Print_Area" localSheetId="7">'地方債（利率別など）'!$A$1:$L$18</definedName>
    <definedName name="_xlnm.Print_Area" localSheetId="2">投資及び出資金!$A$1:$M$26</definedName>
    <definedName name="_xlnm.Print_Area" localSheetId="9">補助金!$A$1:$G$11</definedName>
    <definedName name="_xlnm.Print_Area" localSheetId="5">未収金及び長期延滞債権!$A$1:$I$17</definedName>
    <definedName name="_xlnm.Print_Area" localSheetId="1">有形固定資産!$A$1:$N$49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7" l="1"/>
  <c r="E130" i="28"/>
  <c r="E131" i="28"/>
  <c r="E129" i="28"/>
  <c r="F120" i="28"/>
  <c r="G120" i="28"/>
  <c r="F121" i="28"/>
  <c r="G121" i="28"/>
  <c r="I121" i="28"/>
  <c r="F122" i="28"/>
  <c r="G122" i="28"/>
  <c r="I122" i="28"/>
  <c r="F123" i="28"/>
  <c r="G123" i="28"/>
  <c r="I123" i="28"/>
  <c r="E121" i="28"/>
  <c r="E122" i="28"/>
  <c r="E123" i="28"/>
  <c r="E120" i="28"/>
  <c r="F99" i="28"/>
  <c r="F101" i="28"/>
  <c r="E92" i="28"/>
  <c r="E8" i="28"/>
  <c r="G8" i="28"/>
  <c r="H8" i="28"/>
  <c r="E9" i="28"/>
  <c r="G9" i="28"/>
  <c r="H9" i="28"/>
  <c r="E10" i="28"/>
  <c r="G10" i="28"/>
  <c r="H10" i="28"/>
  <c r="E11" i="28"/>
  <c r="G11" i="28"/>
  <c r="H11" i="28"/>
  <c r="E12" i="28"/>
  <c r="G12" i="28"/>
  <c r="H12" i="28"/>
  <c r="E13" i="28"/>
  <c r="G13" i="28"/>
  <c r="H13" i="28"/>
  <c r="E14" i="28"/>
  <c r="G14" i="28"/>
  <c r="H14" i="28"/>
  <c r="E15" i="28"/>
  <c r="G15" i="28"/>
  <c r="H15" i="28"/>
  <c r="E16" i="28"/>
  <c r="G16" i="28"/>
  <c r="H16" i="28"/>
  <c r="E18" i="28"/>
  <c r="G18" i="28"/>
  <c r="H18" i="28"/>
  <c r="E19" i="28"/>
  <c r="G19" i="28"/>
  <c r="H19" i="28"/>
  <c r="E20" i="28"/>
  <c r="G20" i="28"/>
  <c r="H20" i="28"/>
  <c r="E21" i="28"/>
  <c r="G21" i="28"/>
  <c r="H21" i="28"/>
  <c r="E22" i="28"/>
  <c r="G22" i="28"/>
  <c r="H22" i="28"/>
  <c r="E23" i="28"/>
  <c r="G23" i="28"/>
  <c r="H23" i="28"/>
  <c r="I53" i="28"/>
  <c r="H53" i="28"/>
  <c r="G53" i="28"/>
  <c r="H21" i="8"/>
  <c r="H19" i="8"/>
  <c r="H20" i="8"/>
  <c r="H22" i="8"/>
  <c r="H23" i="8"/>
  <c r="H24" i="8"/>
  <c r="H18" i="8"/>
  <c r="H10" i="8"/>
  <c r="H11" i="8"/>
  <c r="H12" i="8"/>
  <c r="H13" i="8"/>
  <c r="D14" i="8"/>
  <c r="E14" i="8"/>
  <c r="G14" i="8"/>
  <c r="D6" i="12" l="1"/>
  <c r="E6" i="12"/>
  <c r="G5" i="17" l="1"/>
  <c r="I120" i="28" s="1"/>
  <c r="K14" i="8" l="1"/>
  <c r="C14" i="8"/>
  <c r="G5" i="8" l="1"/>
  <c r="E5" i="8"/>
  <c r="H5" i="8" s="1"/>
  <c r="E6" i="15" l="1"/>
  <c r="G5" i="9"/>
  <c r="E57" i="28" s="1"/>
  <c r="G6" i="9"/>
  <c r="E59" i="28" s="1"/>
  <c r="F11" i="8" l="1"/>
  <c r="F12" i="8"/>
  <c r="F13" i="8"/>
  <c r="G7" i="14"/>
  <c r="I13" i="8" l="1"/>
  <c r="J13" i="8" s="1"/>
  <c r="I11" i="8"/>
  <c r="J11" i="8" s="1"/>
  <c r="I12" i="8"/>
  <c r="J12" i="8" s="1"/>
  <c r="C9" i="14"/>
  <c r="F9" i="14"/>
  <c r="E9" i="14"/>
  <c r="D9" i="14"/>
  <c r="G8" i="14"/>
  <c r="E101" i="28" s="1"/>
  <c r="G5" i="14"/>
  <c r="D15" i="27"/>
  <c r="G15" i="27"/>
  <c r="H15" i="27"/>
  <c r="C15" i="27"/>
  <c r="C7" i="9"/>
  <c r="H7" i="9"/>
  <c r="F23" i="8"/>
  <c r="I23" i="8" s="1"/>
  <c r="J23" i="8" s="1"/>
  <c r="F22" i="8"/>
  <c r="I22" i="8" s="1"/>
  <c r="J22" i="8" s="1"/>
  <c r="F18" i="8"/>
  <c r="I18" i="8" s="1"/>
  <c r="J18" i="8" s="1"/>
  <c r="K18" i="8" s="1"/>
  <c r="F20" i="8"/>
  <c r="I20" i="8" s="1"/>
  <c r="J20" i="8" s="1"/>
  <c r="F10" i="8"/>
  <c r="F14" i="8" s="1"/>
  <c r="I10" i="8" l="1"/>
  <c r="J10" i="8" s="1"/>
  <c r="K20" i="8"/>
  <c r="G7" i="9"/>
  <c r="E60" i="28" s="1"/>
  <c r="E9" i="15"/>
  <c r="J14" i="8" l="1"/>
  <c r="I14" i="8"/>
  <c r="E10" i="15"/>
  <c r="E106" i="28" s="1"/>
  <c r="B11" i="13"/>
  <c r="E91" i="28" s="1"/>
  <c r="B5" i="13"/>
  <c r="J5" i="13" s="1"/>
  <c r="E87" i="28" l="1"/>
  <c r="G6" i="12"/>
  <c r="F6" i="12"/>
  <c r="H6" i="12"/>
  <c r="G13" i="12"/>
  <c r="F13" i="12"/>
  <c r="E13" i="12"/>
  <c r="L13" i="12"/>
  <c r="L6" i="12"/>
  <c r="D13" i="12"/>
  <c r="D18" i="12" s="1"/>
  <c r="E83" i="28" s="1"/>
  <c r="C17" i="12"/>
  <c r="C15" i="12"/>
  <c r="C14" i="12"/>
  <c r="C12" i="12"/>
  <c r="C10" i="12"/>
  <c r="C9" i="12"/>
  <c r="C7" i="12"/>
  <c r="F18" i="12" l="1"/>
  <c r="E18" i="12"/>
  <c r="G18" i="12"/>
  <c r="L18" i="12"/>
  <c r="F16" i="16"/>
  <c r="E114" i="28" s="1"/>
  <c r="F13" i="16"/>
  <c r="E113" i="28" s="1"/>
  <c r="F10" i="16"/>
  <c r="E111" i="28" s="1"/>
  <c r="C16" i="12"/>
  <c r="C13" i="12" s="1"/>
  <c r="C8" i="12"/>
  <c r="C6" i="12" s="1"/>
  <c r="F17" i="16" l="1"/>
  <c r="E112" i="28" s="1"/>
  <c r="C18" i="12"/>
  <c r="E82" i="28" s="1"/>
  <c r="F18" i="16"/>
  <c r="E115" i="28" s="1"/>
  <c r="L46" i="7" l="1"/>
  <c r="E45" i="28" s="1"/>
  <c r="L45" i="7"/>
  <c r="E44" i="28" s="1"/>
  <c r="L43" i="7"/>
  <c r="E42" i="28" s="1"/>
  <c r="L41" i="7"/>
  <c r="E40" i="28" s="1"/>
  <c r="L39" i="7"/>
  <c r="E38" i="28" s="1"/>
  <c r="L34" i="7"/>
  <c r="E33" i="28" s="1"/>
  <c r="L33" i="7"/>
  <c r="E32" i="28" s="1"/>
  <c r="L31" i="7"/>
  <c r="E30" i="28" s="1"/>
  <c r="G40" i="7"/>
  <c r="H40" i="7"/>
  <c r="I40" i="7"/>
  <c r="J40" i="7"/>
  <c r="K40" i="7"/>
  <c r="F40" i="7"/>
  <c r="E40" i="7"/>
  <c r="K30" i="7"/>
  <c r="K47" i="7" s="1"/>
  <c r="J30" i="7"/>
  <c r="I30" i="7"/>
  <c r="H30" i="7"/>
  <c r="G30" i="7"/>
  <c r="F30" i="7"/>
  <c r="E30" i="7"/>
  <c r="J17" i="7"/>
  <c r="H17" i="28" s="1"/>
  <c r="I17" i="7"/>
  <c r="G17" i="28" s="1"/>
  <c r="G17" i="7"/>
  <c r="F17" i="7"/>
  <c r="J7" i="7"/>
  <c r="H7" i="28" s="1"/>
  <c r="I7" i="7"/>
  <c r="G7" i="28" s="1"/>
  <c r="G7" i="7"/>
  <c r="F7" i="7"/>
  <c r="E17" i="7"/>
  <c r="E17" i="28" s="1"/>
  <c r="E7" i="7"/>
  <c r="E7" i="28" s="1"/>
  <c r="G47" i="7" l="1"/>
  <c r="J24" i="7"/>
  <c r="H24" i="28" s="1"/>
  <c r="I24" i="7"/>
  <c r="G24" i="28" s="1"/>
  <c r="G24" i="7"/>
  <c r="F24" i="7"/>
  <c r="H47" i="7"/>
  <c r="F47" i="7"/>
  <c r="I47" i="7"/>
  <c r="E47" i="7"/>
  <c r="E24" i="7"/>
  <c r="E24" i="28" s="1"/>
  <c r="J47" i="7"/>
  <c r="C9" i="17"/>
  <c r="E124" i="28" s="1"/>
  <c r="G16" i="26"/>
  <c r="K13" i="12" l="1"/>
  <c r="J13" i="12"/>
  <c r="I13" i="12"/>
  <c r="H13" i="12"/>
  <c r="H18" i="12" s="1"/>
  <c r="K6" i="12"/>
  <c r="J6" i="12"/>
  <c r="I6" i="12"/>
  <c r="K18" i="12" l="1"/>
  <c r="I18" i="12"/>
  <c r="J18" i="12"/>
  <c r="L32" i="7" l="1"/>
  <c r="E31" i="28" s="1"/>
  <c r="L35" i="7"/>
  <c r="E34" i="28" s="1"/>
  <c r="L36" i="7"/>
  <c r="E35" i="28" s="1"/>
  <c r="L37" i="7"/>
  <c r="E36" i="28" s="1"/>
  <c r="L38" i="7"/>
  <c r="E37" i="28" s="1"/>
  <c r="L42" i="7"/>
  <c r="E41" i="28" s="1"/>
  <c r="L44" i="7"/>
  <c r="E43" i="28" s="1"/>
  <c r="H23" i="7"/>
  <c r="H22" i="7"/>
  <c r="H21" i="7"/>
  <c r="H20" i="7"/>
  <c r="H19" i="7"/>
  <c r="H18" i="7"/>
  <c r="F18" i="28" s="1"/>
  <c r="H9" i="7"/>
  <c r="H10" i="7"/>
  <c r="H11" i="7"/>
  <c r="H12" i="7"/>
  <c r="F12" i="28" s="1"/>
  <c r="H13" i="7"/>
  <c r="H14" i="7"/>
  <c r="H15" i="7"/>
  <c r="H16" i="7"/>
  <c r="H8" i="7"/>
  <c r="F8" i="28" s="1"/>
  <c r="K23" i="7" l="1"/>
  <c r="I23" i="28" s="1"/>
  <c r="F23" i="28"/>
  <c r="K13" i="7"/>
  <c r="I13" i="28" s="1"/>
  <c r="F13" i="28"/>
  <c r="K22" i="7"/>
  <c r="I22" i="28" s="1"/>
  <c r="F22" i="28"/>
  <c r="K11" i="7"/>
  <c r="I11" i="28" s="1"/>
  <c r="F11" i="28"/>
  <c r="K10" i="7"/>
  <c r="I10" i="28" s="1"/>
  <c r="F10" i="28"/>
  <c r="K21" i="7"/>
  <c r="I21" i="28" s="1"/>
  <c r="F21" i="28"/>
  <c r="K15" i="7"/>
  <c r="I15" i="28" s="1"/>
  <c r="F15" i="28"/>
  <c r="K19" i="7"/>
  <c r="I19" i="28" s="1"/>
  <c r="F19" i="28"/>
  <c r="K9" i="7"/>
  <c r="I9" i="28" s="1"/>
  <c r="F9" i="28"/>
  <c r="K16" i="7"/>
  <c r="I16" i="28" s="1"/>
  <c r="F16" i="28"/>
  <c r="K14" i="7"/>
  <c r="I14" i="28" s="1"/>
  <c r="F14" i="28"/>
  <c r="K20" i="7"/>
  <c r="I20" i="28" s="1"/>
  <c r="F20" i="28"/>
  <c r="L40" i="7"/>
  <c r="E39" i="28" s="1"/>
  <c r="K8" i="7"/>
  <c r="I8" i="28" s="1"/>
  <c r="H7" i="7"/>
  <c r="F7" i="28" s="1"/>
  <c r="K18" i="7"/>
  <c r="H17" i="7"/>
  <c r="F17" i="28" s="1"/>
  <c r="L30" i="7"/>
  <c r="K12" i="7"/>
  <c r="I12" i="28" s="1"/>
  <c r="K17" i="7" l="1"/>
  <c r="I17" i="28" s="1"/>
  <c r="I18" i="28"/>
  <c r="L47" i="7"/>
  <c r="E46" i="28" s="1"/>
  <c r="E29" i="28"/>
  <c r="H24" i="7"/>
  <c r="F24" i="28" s="1"/>
  <c r="K7" i="7"/>
  <c r="C8" i="18"/>
  <c r="E132" i="28" s="1"/>
  <c r="D9" i="17"/>
  <c r="F124" i="28" s="1"/>
  <c r="F8" i="17"/>
  <c r="H123" i="28" s="1"/>
  <c r="F7" i="17"/>
  <c r="H122" i="28" s="1"/>
  <c r="E9" i="17"/>
  <c r="G124" i="28" s="1"/>
  <c r="G6" i="14"/>
  <c r="G9" i="14" l="1"/>
  <c r="E99" i="28"/>
  <c r="K24" i="7"/>
  <c r="I24" i="28" s="1"/>
  <c r="I7" i="28"/>
  <c r="F6" i="17"/>
  <c r="H121" i="28" s="1"/>
  <c r="F5" i="17" l="1"/>
  <c r="H120" i="28" s="1"/>
  <c r="G9" i="17"/>
  <c r="C25" i="8"/>
  <c r="F9" i="17" l="1"/>
  <c r="H124" i="28" s="1"/>
  <c r="I124" i="28"/>
  <c r="E17" i="26"/>
  <c r="L25" i="8" l="1"/>
  <c r="I6" i="8" l="1"/>
  <c r="H6" i="8"/>
  <c r="G6" i="8"/>
  <c r="F6" i="8"/>
  <c r="E6" i="8"/>
  <c r="D6" i="8"/>
  <c r="C6" i="8"/>
  <c r="G9" i="27" l="1"/>
  <c r="G16" i="27" s="1"/>
  <c r="E73" i="28" s="1"/>
  <c r="C9" i="27"/>
  <c r="C16" i="27" s="1"/>
  <c r="E69" i="28" s="1"/>
  <c r="K23" i="8" l="1"/>
  <c r="F24" i="8"/>
  <c r="I24" i="8" s="1"/>
  <c r="J24" i="8" s="1"/>
  <c r="F21" i="8"/>
  <c r="I21" i="8" s="1"/>
  <c r="J21" i="8" s="1"/>
  <c r="J25" i="8" s="1"/>
  <c r="F19" i="8"/>
  <c r="I19" i="8" s="1"/>
  <c r="J19" i="8" s="1"/>
  <c r="K21" i="8" l="1"/>
  <c r="K22" i="8"/>
  <c r="K19" i="8"/>
  <c r="K24" i="8"/>
  <c r="K25" i="8" l="1"/>
  <c r="F7" i="9"/>
  <c r="E7" i="9"/>
  <c r="D7" i="9"/>
  <c r="D9" i="27" l="1"/>
  <c r="H9" i="27"/>
  <c r="C17" i="26"/>
  <c r="D17" i="26"/>
  <c r="F17" i="26"/>
  <c r="G17" i="26"/>
  <c r="H16" i="27" l="1"/>
  <c r="E77" i="28" s="1"/>
  <c r="D16" i="27"/>
  <c r="E76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5" authorId="0" shapeId="0" xr:uid="{00000000-0006-0000-0700-000001000000}">
      <text>
        <r>
          <rPr>
            <sz val="9"/>
            <color indexed="81"/>
            <rFont val="MS P ゴシック"/>
            <family val="3"/>
            <charset val="128"/>
          </rPr>
          <t>次年度支払利息／当年度末地方債残高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00000000-0006-0000-0A00-000001000000}">
      <text>
        <r>
          <rPr>
            <sz val="9"/>
            <color indexed="81"/>
            <rFont val="MS P ゴシック"/>
            <family val="3"/>
            <charset val="128"/>
          </rPr>
          <t>減価償却費等</t>
        </r>
      </text>
    </comment>
  </commentList>
</comments>
</file>

<file path=xl/sharedStrings.xml><?xml version="1.0" encoding="utf-8"?>
<sst xmlns="http://schemas.openxmlformats.org/spreadsheetml/2006/main" count="424" uniqueCount="248">
  <si>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</si>
  <si>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</si>
  <si>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</si>
  <si>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</si>
  <si>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</si>
  <si>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</si>
  <si>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</si>
  <si>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</si>
  <si>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</si>
  <si>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</si>
  <si>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</si>
  <si>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</si>
  <si>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</si>
  <si>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</si>
  <si>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</si>
  <si>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</si>
  <si>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</si>
  <si>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</si>
  <si>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</si>
  <si>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</si>
  <si>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</si>
  <si>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</si>
  <si>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</si>
  <si>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</si>
  <si>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</si>
  <si>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</si>
  <si>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</si>
  <si>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</si>
  <si>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</si>
  <si>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</si>
  <si>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3"/>
  </si>
  <si>
    <t>　　建物</t>
    <rPh sb="2" eb="4">
      <t>タテモノ</t>
    </rPh>
    <phoneticPr fontId="12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</si>
  <si>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</si>
  <si>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</si>
  <si>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</si>
  <si>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</si>
  <si>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</si>
  <si>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</si>
  <si>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</si>
  <si>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</si>
  <si>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</si>
  <si>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</si>
  <si>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</si>
  <si>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</si>
  <si>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</si>
  <si>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</si>
  <si>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</si>
  <si>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</si>
  <si>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</si>
  <si>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</si>
  <si>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</si>
  <si>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2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</si>
  <si>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</si>
  <si>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</si>
  <si>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</si>
  <si>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</si>
  <si>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</si>
  <si>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</si>
  <si>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2"/>
  </si>
  <si>
    <t>地方三公社</t>
    <rPh sb="0" eb="2">
      <t>チホウ</t>
    </rPh>
    <rPh sb="2" eb="5">
      <t>サンコウシャ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</si>
  <si>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</si>
  <si>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その他の貸付金</t>
    <rPh sb="2" eb="3">
      <t>タ</t>
    </rPh>
    <rPh sb="4" eb="7">
      <t>カシツケキン</t>
    </rPh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</si>
  <si>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</si>
  <si>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</si>
  <si>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</si>
  <si>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</si>
  <si>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</si>
  <si>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</si>
  <si>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小計</t>
    <rPh sb="0" eb="2">
      <t>ショウケイ</t>
    </rPh>
    <phoneticPr fontId="12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</si>
  <si>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</si>
  <si>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2"/>
  </si>
  <si>
    <t>その他の未収金</t>
    <rPh sb="2" eb="3">
      <t>タ</t>
    </rPh>
    <rPh sb="4" eb="7">
      <t>ミシュウキン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</si>
  <si>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</si>
  <si>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</si>
  <si>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</si>
  <si>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</si>
  <si>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</si>
  <si>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</si>
  <si>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</si>
  <si>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</si>
  <si>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</si>
  <si>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</si>
  <si>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</si>
  <si>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</si>
  <si>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</si>
  <si>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</si>
  <si>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</si>
  <si>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</si>
  <si>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</si>
  <si>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</si>
  <si>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</si>
  <si>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</si>
  <si>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</si>
  <si>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</si>
  <si>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</si>
  <si>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</si>
  <si>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</si>
  <si>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</si>
  <si>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</si>
  <si>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</si>
  <si>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</si>
  <si>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</si>
  <si>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</si>
  <si>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</si>
  <si>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</si>
  <si>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</si>
  <si>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</si>
  <si>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</si>
  <si>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</si>
  <si>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</si>
  <si>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</si>
  <si>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</si>
  <si>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</si>
  <si>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</si>
  <si>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</si>
  <si>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</si>
  <si>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</si>
  <si>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</si>
  <si>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</si>
  <si>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</si>
  <si>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</si>
  <si>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</si>
  <si>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</si>
  <si>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</si>
  <si>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</si>
  <si>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</si>
  <si>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</si>
  <si>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</si>
  <si>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</si>
  <si>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</si>
  <si>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</si>
  <si>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</si>
  <si>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</si>
  <si>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</si>
  <si>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</si>
  <si>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</si>
  <si>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</si>
  <si>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</si>
  <si>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</si>
  <si>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</si>
  <si>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</si>
  <si>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</si>
  <si>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</si>
  <si>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</si>
  <si>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</si>
  <si>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</si>
  <si>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</si>
  <si>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</si>
  <si>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</si>
  <si>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</si>
  <si>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</si>
  <si>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</si>
  <si>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</si>
  <si>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</si>
  <si>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</si>
  <si>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</si>
  <si>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</si>
  <si>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</si>
  <si>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</si>
  <si>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</si>
  <si>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短期投資</t>
    <rPh sb="0" eb="2">
      <t>タンキ</t>
    </rPh>
    <rPh sb="2" eb="4">
      <t>トウシ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</si>
  <si>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</si>
  <si>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</si>
  <si>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</si>
  <si>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（単位：円）</t>
    <rPh sb="1" eb="3">
      <t>タンイ</t>
    </rPh>
    <rPh sb="4" eb="5">
      <t>エン</t>
    </rPh>
    <phoneticPr fontId="12"/>
  </si>
  <si>
    <t>⑤貸付金の明細</t>
    <phoneticPr fontId="12"/>
  </si>
  <si>
    <t>（単位：円）</t>
    <rPh sb="1" eb="3">
      <t>タンイ</t>
    </rPh>
    <rPh sb="4" eb="5">
      <t>エン</t>
    </rPh>
    <phoneticPr fontId="3"/>
  </si>
  <si>
    <t>交付金</t>
    <rPh sb="0" eb="3">
      <t>コウフキン</t>
    </rPh>
    <phoneticPr fontId="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</si>
  <si>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</si>
  <si>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徴収不能引当金</t>
    <rPh sb="0" eb="4">
      <t>チョウシュウフノウ</t>
    </rPh>
    <rPh sb="4" eb="6">
      <t>ヒキアテ</t>
    </rPh>
    <rPh sb="6" eb="7">
      <t>キン</t>
    </rPh>
    <phoneticPr fontId="4"/>
  </si>
  <si>
    <t>退職手当引当金</t>
    <rPh sb="0" eb="7">
      <t>タイショクテアテヒキアテキン</t>
    </rPh>
    <phoneticPr fontId="4"/>
  </si>
  <si>
    <t>損失補償等引当金</t>
    <rPh sb="0" eb="5">
      <t>ソンシツホショウトウ</t>
    </rPh>
    <rPh sb="5" eb="8">
      <t>ヒキアテキン</t>
    </rPh>
    <phoneticPr fontId="4"/>
  </si>
  <si>
    <t>賞与等引当金</t>
    <rPh sb="0" eb="2">
      <t>ショウヨ</t>
    </rPh>
    <rPh sb="2" eb="3">
      <t>トウ</t>
    </rPh>
    <rPh sb="3" eb="6">
      <t>ヒキアテキン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</si>
  <si>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</si>
  <si>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本年度末
減価償却累計額
（E）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</si>
  <si>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（F）</t>
    <rPh sb="1" eb="4">
      <t>ホンネンド</t>
    </rPh>
    <rPh sb="4" eb="7">
      <t>ショウキャクガク</t>
    </rPh>
    <phoneticPr fontId="3"/>
  </si>
  <si>
    <t>差引本年度末残高
（D）－（E）
（G）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</si>
  <si>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>貸借対照表計上額
（A）×（B）
（C）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</si>
  <si>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（D）</t>
    <rPh sb="1" eb="3">
      <t>シュトク</t>
    </rPh>
    <rPh sb="3" eb="5">
      <t>タンカ</t>
    </rPh>
    <phoneticPr fontId="3"/>
  </si>
  <si>
    <t>取得原価
（A）×（D）
（E）</t>
    <rPh sb="0" eb="2">
      <t>シュトク</t>
    </rPh>
    <rPh sb="2" eb="4">
      <t>ゲンカ</t>
    </rPh>
    <phoneticPr fontId="12"/>
  </si>
  <si>
    <t>評価差額
（C）－（E）
（F）</t>
    <rPh sb="0" eb="2">
      <t>ヒョウカ</t>
    </rPh>
    <rPh sb="2" eb="4">
      <t>サガク</t>
    </rPh>
    <phoneticPr fontId="12"/>
  </si>
  <si>
    <t xml:space="preserve">
資本金
（E）</t>
    <rPh sb="1" eb="4">
      <t>シホンキン</t>
    </rPh>
    <phoneticPr fontId="3"/>
  </si>
  <si>
    <t>出資割合（％）
（A）/（E）
（F）</t>
    <rPh sb="0" eb="2">
      <t>シュッシ</t>
    </rPh>
    <rPh sb="2" eb="4">
      <t>ワリアイ</t>
    </rPh>
    <phoneticPr fontId="3"/>
  </si>
  <si>
    <t>実質価額
（D）×（F）
（G）</t>
    <rPh sb="0" eb="2">
      <t>ジッシツ</t>
    </rPh>
    <rPh sb="2" eb="4">
      <t>カガク</t>
    </rPh>
    <phoneticPr fontId="12"/>
  </si>
  <si>
    <t>投資損失引当金
計上額
（H）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</si>
  <si>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>出資金額
（貸借対照表計上額）
（A）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</si>
  <si>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（B）</t>
    <rPh sb="1" eb="3">
      <t>シサン</t>
    </rPh>
    <phoneticPr fontId="3"/>
  </si>
  <si>
    <t xml:space="preserve">
負債
（C）</t>
    <rPh sb="1" eb="3">
      <t>フサイ</t>
    </rPh>
    <phoneticPr fontId="3"/>
  </si>
  <si>
    <t>純資産額
（B）－（C）
（D）</t>
    <rPh sb="0" eb="3">
      <t>ジュンシサン</t>
    </rPh>
    <rPh sb="3" eb="4">
      <t>ガク</t>
    </rPh>
    <phoneticPr fontId="3"/>
  </si>
  <si>
    <t xml:space="preserve">
出資金額
（A）</t>
    <rPh sb="1" eb="3">
      <t>シュッシ</t>
    </rPh>
    <rPh sb="3" eb="5">
      <t>キンガク</t>
    </rPh>
    <phoneticPr fontId="3"/>
  </si>
  <si>
    <t xml:space="preserve">
強制評価減
（H）</t>
    <rPh sb="1" eb="3">
      <t>キョウセイ</t>
    </rPh>
    <rPh sb="3" eb="5">
      <t>ヒョウカ</t>
    </rPh>
    <rPh sb="5" eb="6">
      <t>ゲン</t>
    </rPh>
    <phoneticPr fontId="1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</si>
  <si>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</si>
  <si>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その他（退職手当基金）</t>
    <rPh sb="2" eb="3">
      <t>タ</t>
    </rPh>
    <rPh sb="4" eb="6">
      <t>タイショク</t>
    </rPh>
    <rPh sb="6" eb="8">
      <t>テアテ</t>
    </rPh>
    <rPh sb="8" eb="10">
      <t>キキン</t>
    </rPh>
    <phoneticPr fontId="2"/>
  </si>
  <si>
    <t>その他</t>
    <rPh sb="2" eb="3">
      <t>ホカ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</si>
  <si>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</si>
  <si>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賞与等引当金（増減額）</t>
    <rPh sb="0" eb="2">
      <t>ショウヨ</t>
    </rPh>
    <rPh sb="2" eb="3">
      <t>トウ</t>
    </rPh>
    <rPh sb="3" eb="5">
      <t>ヒキアテ</t>
    </rPh>
    <rPh sb="5" eb="6">
      <t>キン</t>
    </rPh>
    <rPh sb="7" eb="10">
      <t>ゾウゲンガク</t>
    </rPh>
    <phoneticPr fontId="3"/>
  </si>
  <si>
    <t>和歌山県市町村総合事務組合負担金</t>
  </si>
  <si>
    <t>和歌山県市町村総合事務組合</t>
    <phoneticPr fontId="3"/>
  </si>
  <si>
    <t>退職手当引当金（増減額）</t>
    <rPh sb="0" eb="2">
      <t>タイショク</t>
    </rPh>
    <rPh sb="2" eb="4">
      <t>テアテ</t>
    </rPh>
    <rPh sb="4" eb="6">
      <t>ヒキアテ</t>
    </rPh>
    <rPh sb="6" eb="7">
      <t>キン</t>
    </rPh>
    <rPh sb="8" eb="11">
      <t>ゾウゲンガク</t>
    </rPh>
    <phoneticPr fontId="3"/>
  </si>
  <si>
    <t>　委託料精算金</t>
    <rPh sb="1" eb="4">
      <t>イタクリョウ</t>
    </rPh>
    <rPh sb="4" eb="7">
      <t>セイサンキン</t>
    </rPh>
    <phoneticPr fontId="12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</si>
  <si>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</si>
  <si>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本年度末残高
（A）＋（B）－（C）
（D）</t>
    <rPh sb="0" eb="3">
      <t>ホンネンド</t>
    </rPh>
    <rPh sb="3" eb="4">
      <t>マツ</t>
    </rPh>
    <rPh sb="4" eb="6">
      <t>ザンダカ</t>
    </rPh>
    <phoneticPr fontId="3"/>
  </si>
  <si>
    <t>本年度末
減価償却累計額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</si>
  <si>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本年度償却額</t>
  </si>
  <si>
    <t>差引本年度末残高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</si>
  <si>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>投資及び出資金
BS計上額</t>
    <rPh sb="0" eb="3">
      <t>トウシオヨ</t>
    </rPh>
    <rPh sb="4" eb="7">
      <t>シュッシキン</t>
    </rPh>
    <rPh sb="10" eb="12">
      <t>ケイジョウ</t>
    </rPh>
    <rPh sb="12" eb="13">
      <t>ガク</t>
    </rPh>
    <phoneticPr fontId="3"/>
  </si>
  <si>
    <t>投資及び出資金
（その他）</t>
    <rPh sb="0" eb="3">
      <t>トウシオヨ</t>
    </rPh>
    <rPh sb="4" eb="7">
      <t>シュッシキン</t>
    </rPh>
    <rPh sb="11" eb="12">
      <t>ホカ</t>
    </rPh>
    <phoneticPr fontId="3"/>
  </si>
  <si>
    <t>投資損失引当金
BS計上額</t>
    <rPh sb="0" eb="2">
      <t>トウシ</t>
    </rPh>
    <rPh sb="2" eb="4">
      <t>ソンシツ</t>
    </rPh>
    <rPh sb="4" eb="6">
      <t>ヒキアテ</t>
    </rPh>
    <rPh sb="6" eb="7">
      <t>キン</t>
    </rPh>
    <rPh sb="10" eb="12">
      <t>ケイジョウ</t>
    </rPh>
    <rPh sb="12" eb="13">
      <t>ガク</t>
    </rPh>
    <phoneticPr fontId="3"/>
  </si>
  <si>
    <t>④基金の明細</t>
  </si>
  <si>
    <t>基金
BS計上額</t>
    <rPh sb="0" eb="2">
      <t>キキン</t>
    </rPh>
    <rPh sb="5" eb="7">
      <t>ケイジョウ</t>
    </rPh>
    <rPh sb="7" eb="8">
      <t>ガク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</si>
  <si>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</si>
  <si>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</si>
  <si>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⑤貸付金の明細</t>
  </si>
  <si>
    <t>貸付金
BS計上額</t>
    <rPh sb="0" eb="3">
      <t>カシツケキン</t>
    </rPh>
    <rPh sb="6" eb="8">
      <t>ケイジョウ</t>
    </rPh>
    <rPh sb="8" eb="9">
      <t>ガク</t>
    </rPh>
    <phoneticPr fontId="3"/>
  </si>
  <si>
    <t>長期貸付金</t>
    <rPh sb="0" eb="5">
      <t>チョウキカシツケキン</t>
    </rPh>
    <phoneticPr fontId="3"/>
  </si>
  <si>
    <t>短期貸付金</t>
    <rPh sb="0" eb="5">
      <t>タンキカシツケキン</t>
    </rPh>
    <phoneticPr fontId="3"/>
  </si>
  <si>
    <t>長期延滞債権
BS計上額</t>
    <rPh sb="0" eb="6">
      <t>チョウキエンタイサイケン</t>
    </rPh>
    <rPh sb="9" eb="11">
      <t>ケイジョウ</t>
    </rPh>
    <rPh sb="11" eb="12">
      <t>ガク</t>
    </rPh>
    <phoneticPr fontId="3"/>
  </si>
  <si>
    <t>長期延滞債権</t>
    <rPh sb="0" eb="6">
      <t>チョウキエンタイサイケン</t>
    </rPh>
    <phoneticPr fontId="3"/>
  </si>
  <si>
    <t>未収金
BS計上額</t>
    <rPh sb="0" eb="3">
      <t>ミシュウキン</t>
    </rPh>
    <rPh sb="6" eb="8">
      <t>ケイジョウ</t>
    </rPh>
    <rPh sb="8" eb="9">
      <t>ガク</t>
    </rPh>
    <phoneticPr fontId="3"/>
  </si>
  <si>
    <t>未収金</t>
    <rPh sb="0" eb="3">
      <t>ミシュウキン</t>
    </rPh>
    <phoneticPr fontId="3"/>
  </si>
  <si>
    <t>徴収不能引当金
BS計上額</t>
    <rPh sb="0" eb="7">
      <t>チョウシュウフノウヒキアテキン</t>
    </rPh>
    <rPh sb="10" eb="12">
      <t>ケイジョウ</t>
    </rPh>
    <rPh sb="12" eb="13">
      <t>ガク</t>
    </rPh>
    <phoneticPr fontId="3"/>
  </si>
  <si>
    <t>投資その他の資産</t>
    <rPh sb="0" eb="2">
      <t>トウシ</t>
    </rPh>
    <rPh sb="4" eb="5">
      <t>ホカ</t>
    </rPh>
    <rPh sb="6" eb="8">
      <t>シサン</t>
    </rPh>
    <phoneticPr fontId="3"/>
  </si>
  <si>
    <t>流動資産</t>
    <rPh sb="0" eb="4">
      <t>リュウドウシサン</t>
    </rPh>
    <phoneticPr fontId="3"/>
  </si>
  <si>
    <t>地方債
BS計上額</t>
    <rPh sb="0" eb="3">
      <t>チホウサイ</t>
    </rPh>
    <rPh sb="6" eb="8">
      <t>ケイジョウ</t>
    </rPh>
    <rPh sb="8" eb="9">
      <t>ガク</t>
    </rPh>
    <phoneticPr fontId="3"/>
  </si>
  <si>
    <t>地方債残高</t>
    <rPh sb="0" eb="5">
      <t>チホウサイザンダカ</t>
    </rPh>
    <phoneticPr fontId="3"/>
  </si>
  <si>
    <t>　うち1年内償還予定</t>
    <rPh sb="4" eb="10">
      <t>ネンナイショウカンヨテイ</t>
    </rPh>
    <phoneticPr fontId="3"/>
  </si>
  <si>
    <t>　うち1年以内</t>
    <rPh sb="4" eb="5">
      <t>ネン</t>
    </rPh>
    <rPh sb="5" eb="7">
      <t>イナイ</t>
    </rPh>
    <phoneticPr fontId="3"/>
  </si>
  <si>
    <t>引当金
BS計上額</t>
    <rPh sb="0" eb="3">
      <t>ヒキアテキン</t>
    </rPh>
    <rPh sb="6" eb="8">
      <t>ケイジョウ</t>
    </rPh>
    <rPh sb="8" eb="9">
      <t>ガク</t>
    </rPh>
    <phoneticPr fontId="3"/>
  </si>
  <si>
    <t>本年度増加額</t>
    <rPh sb="0" eb="6">
      <t>ホンネンドゾウカガク</t>
    </rPh>
    <phoneticPr fontId="3"/>
  </si>
  <si>
    <t>徴収不能引当金（固定）</t>
    <rPh sb="0" eb="4">
      <t>チョウシュウフノウ</t>
    </rPh>
    <rPh sb="4" eb="6">
      <t>ヒキアテ</t>
    </rPh>
    <rPh sb="6" eb="7">
      <t>キン</t>
    </rPh>
    <rPh sb="8" eb="10">
      <t>コテイ</t>
    </rPh>
    <phoneticPr fontId="4"/>
  </si>
  <si>
    <t>徴収不能引当金（流動）</t>
    <rPh sb="0" eb="4">
      <t>チョウシュウフノウ</t>
    </rPh>
    <rPh sb="4" eb="6">
      <t>ヒキアテ</t>
    </rPh>
    <rPh sb="6" eb="7">
      <t>キン</t>
    </rPh>
    <rPh sb="8" eb="10">
      <t>リュウドウ</t>
    </rPh>
    <phoneticPr fontId="4"/>
  </si>
  <si>
    <t>投資損失引当金</t>
    <rPh sb="0" eb="7">
      <t>トウシソンシツヒキアテキン</t>
    </rPh>
    <phoneticPr fontId="3"/>
  </si>
  <si>
    <t>補助金等
PL計上額</t>
    <rPh sb="0" eb="4">
      <t>ホジョキントウ</t>
    </rPh>
    <rPh sb="7" eb="9">
      <t>ケイジョウ</t>
    </rPh>
    <rPh sb="9" eb="10">
      <t>ガク</t>
    </rPh>
    <phoneticPr fontId="3"/>
  </si>
  <si>
    <t>補助金等</t>
    <rPh sb="0" eb="4">
      <t>ホジョキントウ</t>
    </rPh>
    <phoneticPr fontId="3"/>
  </si>
  <si>
    <t>財源
NW計上額</t>
    <rPh sb="0" eb="2">
      <t>ザイゲン</t>
    </rPh>
    <rPh sb="5" eb="7">
      <t>ケイジョウ</t>
    </rPh>
    <rPh sb="7" eb="8">
      <t>ガク</t>
    </rPh>
    <phoneticPr fontId="3"/>
  </si>
  <si>
    <t>税収等</t>
    <rPh sb="0" eb="3">
      <t>ゼイシュウトウ</t>
    </rPh>
    <phoneticPr fontId="3"/>
  </si>
  <si>
    <t>国県等補助金</t>
    <rPh sb="0" eb="6">
      <t>クニケントウホジョキン</t>
    </rPh>
    <phoneticPr fontId="3"/>
  </si>
  <si>
    <t>　うち資本的補助金</t>
    <rPh sb="3" eb="9">
      <t>シホンテキホジョキン</t>
    </rPh>
    <phoneticPr fontId="3"/>
  </si>
  <si>
    <t>　うち経常的補助金</t>
    <rPh sb="3" eb="5">
      <t>ケイジョウ</t>
    </rPh>
    <rPh sb="5" eb="6">
      <t>テキ</t>
    </rPh>
    <rPh sb="6" eb="9">
      <t>ホジョキン</t>
    </rPh>
    <phoneticPr fontId="3"/>
  </si>
  <si>
    <t>財源情報
NW計上額</t>
    <rPh sb="0" eb="2">
      <t>ザイゲン</t>
    </rPh>
    <rPh sb="2" eb="4">
      <t>ジョウホウ</t>
    </rPh>
    <rPh sb="7" eb="9">
      <t>ケイジョウ</t>
    </rPh>
    <rPh sb="9" eb="10">
      <t>ガク</t>
    </rPh>
    <phoneticPr fontId="3"/>
  </si>
  <si>
    <t>内訳</t>
    <rPh sb="0" eb="2">
      <t>ウチワケ</t>
    </rPh>
    <phoneticPr fontId="3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</si>
  <si>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</si>
  <si>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トウ</t>
    </rPh>
    <rPh sb="8" eb="10">
      <t>ゾウカ</t>
    </rPh>
    <phoneticPr fontId="3"/>
  </si>
  <si>
    <t>貸付金・基金等の増加</t>
    <rPh sb="0" eb="2">
      <t>カシツケ</t>
    </rPh>
    <rPh sb="2" eb="3">
      <t>キン</t>
    </rPh>
    <rPh sb="4" eb="6">
      <t>キキン</t>
    </rPh>
    <rPh sb="6" eb="7">
      <t>トウ</t>
    </rPh>
    <rPh sb="8" eb="10">
      <t>ゾウカ</t>
    </rPh>
    <phoneticPr fontId="3"/>
  </si>
  <si>
    <t>本年度末残高
CF計上額</t>
    <rPh sb="0" eb="3">
      <t>ホンネンド</t>
    </rPh>
    <rPh sb="3" eb="4">
      <t>マツ</t>
    </rPh>
    <rPh sb="4" eb="6">
      <t>ザンダカ</t>
    </rPh>
    <rPh sb="9" eb="12">
      <t>ケイジョウガク</t>
    </rPh>
    <phoneticPr fontId="3"/>
  </si>
  <si>
    <t>要求払預金</t>
    <rPh sb="0" eb="5">
      <t>ヨウキュウバライヨキン</t>
    </rPh>
    <phoneticPr fontId="3"/>
  </si>
  <si>
    <t>短期投資</t>
    <rPh sb="0" eb="4">
      <t>タンキトウシ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</si>
  <si>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ゾン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</si>
</sst>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0.000"/>
    <numFmt numFmtId="178" formatCode="0_ "/>
    <numFmt numFmtId="179" formatCode="#,##0;&quot;△&quot;#,##0;\-"/>
    <numFmt numFmtId="180" formatCode="#,###;&quot;△ &quot;#,###;\-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26">
      <alignment horizontal="center"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5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>
      <alignment vertical="center"/>
    </xf>
    <xf numFmtId="0" fontId="7" fillId="0" borderId="4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177" fontId="0" fillId="2" borderId="0" xfId="0" applyNumberFormat="1" applyFill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0" borderId="0" xfId="5" applyFont="1">
      <alignment vertical="center"/>
    </xf>
    <xf numFmtId="0" fontId="5" fillId="0" borderId="0" xfId="5" applyFont="1" applyBorder="1">
      <alignment vertical="center"/>
    </xf>
    <xf numFmtId="0" fontId="2" fillId="0" borderId="0" xfId="5" applyFont="1" applyBorder="1">
      <alignment vertical="center"/>
    </xf>
    <xf numFmtId="0" fontId="6" fillId="0" borderId="0" xfId="5" applyFont="1" applyBorder="1" applyAlignment="1">
      <alignment horizontal="left" vertical="center"/>
    </xf>
    <xf numFmtId="0" fontId="29" fillId="0" borderId="0" xfId="5" applyFont="1" applyBorder="1" applyAlignment="1">
      <alignment horizontal="center" vertical="center"/>
    </xf>
    <xf numFmtId="0" fontId="6" fillId="0" borderId="10" xfId="5" applyFont="1" applyBorder="1" applyAlignment="1">
      <alignment horizontal="left" vertical="center"/>
    </xf>
    <xf numFmtId="0" fontId="10" fillId="0" borderId="10" xfId="5" applyFont="1" applyBorder="1" applyAlignment="1">
      <alignment vertical="center"/>
    </xf>
    <xf numFmtId="0" fontId="5" fillId="0" borderId="0" xfId="5" applyFont="1">
      <alignment vertical="center"/>
    </xf>
    <xf numFmtId="0" fontId="30" fillId="0" borderId="0" xfId="5" applyFont="1" applyBorder="1" applyAlignment="1">
      <alignment horizontal="center" vertical="center"/>
    </xf>
    <xf numFmtId="0" fontId="8" fillId="0" borderId="4" xfId="5" applyFont="1" applyBorder="1" applyAlignment="1">
      <alignment horizontal="right" vertical="center"/>
    </xf>
    <xf numFmtId="176" fontId="2" fillId="0" borderId="0" xfId="6" applyNumberFormat="1">
      <alignment vertical="center"/>
    </xf>
    <xf numFmtId="176" fontId="2" fillId="0" borderId="0" xfId="6" applyNumberFormat="1" applyBorder="1">
      <alignment vertical="center"/>
    </xf>
    <xf numFmtId="176" fontId="5" fillId="0" borderId="0" xfId="5" applyNumberFormat="1" applyFont="1" applyBorder="1">
      <alignment vertical="center"/>
    </xf>
    <xf numFmtId="176" fontId="17" fillId="0" borderId="0" xfId="6" applyNumberFormat="1" applyFont="1" applyBorder="1" applyAlignment="1">
      <alignment horizontal="center" vertical="center"/>
    </xf>
    <xf numFmtId="176" fontId="16" fillId="0" borderId="0" xfId="6" applyNumberFormat="1" applyFont="1" applyBorder="1" applyAlignment="1">
      <alignment horizontal="left" vertical="center"/>
    </xf>
    <xf numFmtId="176" fontId="16" fillId="0" borderId="10" xfId="6" applyNumberFormat="1" applyFont="1" applyBorder="1" applyAlignment="1">
      <alignment horizontal="left" vertical="center"/>
    </xf>
    <xf numFmtId="176" fontId="5" fillId="0" borderId="0" xfId="6" applyNumberFormat="1" applyFont="1">
      <alignment vertical="center"/>
    </xf>
    <xf numFmtId="178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wrapText="1" shrinkToFit="1"/>
    </xf>
    <xf numFmtId="178" fontId="9" fillId="0" borderId="10" xfId="0" applyNumberFormat="1" applyFont="1" applyBorder="1" applyAlignment="1">
      <alignment horizontal="left" vertical="center" wrapText="1" shrinkToFit="1"/>
    </xf>
    <xf numFmtId="178" fontId="0" fillId="0" borderId="0" xfId="0" applyNumberFormat="1" applyFont="1" applyAlignment="1">
      <alignment vertical="center" shrinkToFit="1"/>
    </xf>
    <xf numFmtId="176" fontId="5" fillId="0" borderId="14" xfId="6" applyNumberFormat="1" applyFont="1" applyBorder="1">
      <alignment vertical="center"/>
    </xf>
    <xf numFmtId="9" fontId="5" fillId="0" borderId="14" xfId="6" applyNumberFormat="1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1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32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 shrinkToFit="1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4" xfId="2" applyFont="1" applyBorder="1">
      <alignment vertical="center"/>
    </xf>
    <xf numFmtId="0" fontId="16" fillId="0" borderId="0" xfId="0" applyFont="1" applyBorder="1" applyAlignment="1">
      <alignment horizontal="left" vertical="center"/>
    </xf>
    <xf numFmtId="179" fontId="5" fillId="0" borderId="14" xfId="2" applyNumberFormat="1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179" fontId="5" fillId="0" borderId="14" xfId="3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right" wrapText="1"/>
    </xf>
    <xf numFmtId="0" fontId="16" fillId="0" borderId="4" xfId="0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179" fontId="5" fillId="0" borderId="14" xfId="0" applyNumberFormat="1" applyFont="1" applyBorder="1">
      <alignment vertical="center"/>
    </xf>
    <xf numFmtId="179" fontId="5" fillId="0" borderId="27" xfId="3" applyNumberFormat="1" applyFont="1" applyFill="1" applyBorder="1" applyAlignment="1">
      <alignment vertical="center"/>
    </xf>
    <xf numFmtId="179" fontId="5" fillId="0" borderId="14" xfId="6" applyNumberFormat="1" applyFont="1" applyBorder="1">
      <alignment vertical="center"/>
    </xf>
    <xf numFmtId="179" fontId="5" fillId="0" borderId="14" xfId="6" applyNumberFormat="1" applyFont="1" applyFill="1" applyBorder="1">
      <alignment vertical="center"/>
    </xf>
    <xf numFmtId="178" fontId="5" fillId="0" borderId="16" xfId="0" applyNumberFormat="1" applyFont="1" applyBorder="1" applyAlignment="1">
      <alignment horizontal="center" vertical="center" wrapText="1" shrinkToFit="1"/>
    </xf>
    <xf numFmtId="178" fontId="1" fillId="0" borderId="0" xfId="0" applyNumberFormat="1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0" fontId="5" fillId="0" borderId="14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left" vertical="center" wrapText="1"/>
    </xf>
    <xf numFmtId="179" fontId="5" fillId="0" borderId="14" xfId="5" applyNumberFormat="1" applyFont="1" applyBorder="1" applyAlignment="1">
      <alignment horizontal="center" vertical="center" wrapText="1"/>
    </xf>
    <xf numFmtId="179" fontId="5" fillId="0" borderId="9" xfId="5" applyNumberFormat="1" applyFont="1" applyBorder="1" applyAlignment="1">
      <alignment horizontal="center" vertical="center" wrapText="1"/>
    </xf>
    <xf numFmtId="0" fontId="5" fillId="0" borderId="14" xfId="5" applyFont="1" applyBorder="1">
      <alignment vertical="center"/>
    </xf>
    <xf numFmtId="179" fontId="5" fillId="0" borderId="14" xfId="5" applyNumberFormat="1" applyFont="1" applyBorder="1">
      <alignment vertical="center"/>
    </xf>
    <xf numFmtId="0" fontId="5" fillId="0" borderId="14" xfId="5" applyFont="1" applyBorder="1" applyAlignment="1">
      <alignment horizontal="center" vertical="center"/>
    </xf>
    <xf numFmtId="0" fontId="8" fillId="0" borderId="4" xfId="5" applyFont="1" applyBorder="1" applyAlignment="1">
      <alignment horizontal="right"/>
    </xf>
    <xf numFmtId="0" fontId="6" fillId="0" borderId="4" xfId="5" applyFont="1" applyBorder="1" applyAlignment="1">
      <alignment horizontal="left" vertical="center"/>
    </xf>
    <xf numFmtId="179" fontId="5" fillId="0" borderId="16" xfId="6" applyNumberFormat="1" applyFont="1" applyBorder="1">
      <alignment vertical="center"/>
    </xf>
    <xf numFmtId="179" fontId="5" fillId="0" borderId="9" xfId="6" applyNumberFormat="1" applyFont="1" applyBorder="1">
      <alignment vertical="center"/>
    </xf>
    <xf numFmtId="179" fontId="5" fillId="0" borderId="17" xfId="6" applyNumberFormat="1" applyFont="1" applyBorder="1">
      <alignment vertical="center"/>
    </xf>
    <xf numFmtId="179" fontId="33" fillId="0" borderId="8" xfId="6" applyNumberFormat="1" applyFont="1" applyBorder="1">
      <alignment vertical="center"/>
    </xf>
    <xf numFmtId="176" fontId="33" fillId="0" borderId="0" xfId="6" applyNumberFormat="1" applyFont="1">
      <alignment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1" fillId="0" borderId="0" xfId="0" applyFont="1">
      <alignment vertical="center"/>
    </xf>
    <xf numFmtId="0" fontId="18" fillId="0" borderId="0" xfId="0" applyFont="1" applyBorder="1" applyAlignment="1">
      <alignment horizontal="right"/>
    </xf>
    <xf numFmtId="179" fontId="18" fillId="0" borderId="14" xfId="0" applyNumberFormat="1" applyFont="1" applyBorder="1" applyAlignment="1">
      <alignment vertical="center"/>
    </xf>
    <xf numFmtId="179" fontId="5" fillId="0" borderId="20" xfId="0" applyNumberFormat="1" applyFont="1" applyBorder="1">
      <alignment vertical="center"/>
    </xf>
    <xf numFmtId="179" fontId="18" fillId="0" borderId="12" xfId="0" applyNumberFormat="1" applyFont="1" applyBorder="1">
      <alignment vertical="center"/>
    </xf>
    <xf numFmtId="179" fontId="18" fillId="0" borderId="14" xfId="0" applyNumberFormat="1" applyFont="1" applyBorder="1">
      <alignment vertical="center"/>
    </xf>
    <xf numFmtId="179" fontId="18" fillId="0" borderId="20" xfId="0" applyNumberFormat="1" applyFont="1" applyBorder="1">
      <alignment vertical="center"/>
    </xf>
    <xf numFmtId="179" fontId="18" fillId="0" borderId="12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179" fontId="5" fillId="0" borderId="20" xfId="0" applyNumberFormat="1" applyFont="1" applyBorder="1" applyAlignment="1">
      <alignment vertical="center" shrinkToFit="1"/>
    </xf>
    <xf numFmtId="179" fontId="5" fillId="0" borderId="15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0" fontId="5" fillId="0" borderId="14" xfId="7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9" fontId="5" fillId="0" borderId="20" xfId="0" applyNumberFormat="1" applyFont="1" applyBorder="1" applyAlignment="1">
      <alignment vertical="center" wrapText="1"/>
    </xf>
    <xf numFmtId="176" fontId="5" fillId="0" borderId="14" xfId="1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/>
    </xf>
    <xf numFmtId="179" fontId="18" fillId="0" borderId="14" xfId="1" applyNumberFormat="1" applyFont="1" applyBorder="1" applyAlignment="1">
      <alignment horizontal="right" vertical="center"/>
    </xf>
    <xf numFmtId="179" fontId="18" fillId="0" borderId="14" xfId="0" applyNumberFormat="1" applyFont="1" applyBorder="1" applyAlignment="1">
      <alignment horizontal="right" vertical="center"/>
    </xf>
    <xf numFmtId="0" fontId="5" fillId="0" borderId="14" xfId="3" applyFont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4" xfId="3" applyFont="1" applyBorder="1" applyAlignment="1">
      <alignment horizontal="centerContinuous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3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179" fontId="5" fillId="0" borderId="14" xfId="3" applyNumberFormat="1" applyFont="1" applyBorder="1" applyAlignment="1">
      <alignment vertical="center"/>
    </xf>
    <xf numFmtId="0" fontId="5" fillId="2" borderId="14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179" fontId="5" fillId="2" borderId="14" xfId="1" applyNumberFormat="1" applyFont="1" applyFill="1" applyBorder="1" applyAlignment="1">
      <alignment horizontal="right" vertical="center"/>
    </xf>
    <xf numFmtId="179" fontId="26" fillId="0" borderId="14" xfId="1" applyNumberFormat="1" applyFont="1" applyFill="1" applyBorder="1" applyAlignment="1">
      <alignment vertical="center" shrinkToFit="1"/>
    </xf>
    <xf numFmtId="179" fontId="18" fillId="2" borderId="9" xfId="1" applyNumberFormat="1" applyFont="1" applyFill="1" applyBorder="1">
      <alignment vertical="center"/>
    </xf>
    <xf numFmtId="179" fontId="18" fillId="0" borderId="9" xfId="1" applyNumberFormat="1" applyFont="1" applyFill="1" applyBorder="1">
      <alignment vertical="center"/>
    </xf>
    <xf numFmtId="0" fontId="11" fillId="0" borderId="0" xfId="0" applyFont="1" applyBorder="1" applyAlignment="1">
      <alignment horizontal="left" vertical="center"/>
    </xf>
    <xf numFmtId="180" fontId="32" fillId="0" borderId="14" xfId="6" applyNumberFormat="1" applyFont="1" applyBorder="1">
      <alignment vertical="center"/>
    </xf>
    <xf numFmtId="180" fontId="32" fillId="0" borderId="14" xfId="6" applyNumberFormat="1" applyFont="1" applyFill="1" applyBorder="1">
      <alignment vertical="center"/>
    </xf>
    <xf numFmtId="0" fontId="32" fillId="0" borderId="14" xfId="0" applyFont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2" fillId="0" borderId="14" xfId="0" applyFont="1" applyBorder="1" applyAlignment="1">
      <alignment vertical="center" shrinkToFit="1"/>
    </xf>
    <xf numFmtId="180" fontId="32" fillId="0" borderId="14" xfId="6" applyNumberFormat="1" applyFont="1" applyBorder="1" applyAlignment="1">
      <alignment vertical="center" shrinkToFit="1"/>
    </xf>
    <xf numFmtId="180" fontId="32" fillId="0" borderId="14" xfId="6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left" vertical="center" wrapText="1" shrinkToFit="1"/>
    </xf>
    <xf numFmtId="179" fontId="18" fillId="0" borderId="20" xfId="0" applyNumberFormat="1" applyFont="1" applyFill="1" applyBorder="1">
      <alignment vertical="center"/>
    </xf>
    <xf numFmtId="179" fontId="18" fillId="0" borderId="12" xfId="0" applyNumberFormat="1" applyFont="1" applyFill="1" applyBorder="1">
      <alignment vertical="center"/>
    </xf>
    <xf numFmtId="179" fontId="18" fillId="0" borderId="14" xfId="0" applyNumberFormat="1" applyFont="1" applyFill="1" applyBorder="1">
      <alignment vertical="center"/>
    </xf>
    <xf numFmtId="179" fontId="5" fillId="0" borderId="14" xfId="1" applyNumberFormat="1" applyFont="1" applyFill="1" applyBorder="1">
      <alignment vertical="center"/>
    </xf>
    <xf numFmtId="179" fontId="5" fillId="0" borderId="12" xfId="1" applyNumberFormat="1" applyFont="1" applyFill="1" applyBorder="1" applyAlignment="1">
      <alignment horizontal="right" vertical="center"/>
    </xf>
    <xf numFmtId="179" fontId="5" fillId="0" borderId="14" xfId="1" applyNumberFormat="1" applyFont="1" applyFill="1" applyBorder="1" applyAlignment="1">
      <alignment horizontal="right" vertical="center"/>
    </xf>
    <xf numFmtId="179" fontId="18" fillId="0" borderId="12" xfId="1" applyNumberFormat="1" applyFont="1" applyFill="1" applyBorder="1" applyAlignment="1">
      <alignment horizontal="right" vertical="center"/>
    </xf>
    <xf numFmtId="179" fontId="18" fillId="0" borderId="14" xfId="1" applyNumberFormat="1" applyFont="1" applyFill="1" applyBorder="1" applyAlignment="1">
      <alignment horizontal="right" vertical="center"/>
    </xf>
    <xf numFmtId="179" fontId="18" fillId="0" borderId="14" xfId="1" applyNumberFormat="1" applyFont="1" applyFill="1" applyBorder="1">
      <alignment vertical="center"/>
    </xf>
    <xf numFmtId="0" fontId="2" fillId="0" borderId="0" xfId="6" applyNumberFormat="1" applyFont="1" applyAlignment="1">
      <alignment vertical="center"/>
    </xf>
    <xf numFmtId="0" fontId="15" fillId="0" borderId="0" xfId="6" applyNumberFormat="1" applyFont="1" applyBorder="1" applyAlignment="1">
      <alignment horizontal="center" vertical="center"/>
    </xf>
    <xf numFmtId="0" fontId="18" fillId="0" borderId="0" xfId="6" applyNumberFormat="1" applyFont="1" applyBorder="1" applyAlignment="1">
      <alignment horizontal="right"/>
    </xf>
    <xf numFmtId="0" fontId="16" fillId="0" borderId="0" xfId="6" applyNumberFormat="1" applyFont="1" applyBorder="1" applyAlignment="1">
      <alignment horizontal="left" vertical="center"/>
    </xf>
    <xf numFmtId="0" fontId="2" fillId="0" borderId="0" xfId="6" applyNumberFormat="1">
      <alignment vertical="center"/>
    </xf>
    <xf numFmtId="0" fontId="5" fillId="0" borderId="14" xfId="6" applyNumberFormat="1" applyFont="1" applyBorder="1" applyAlignment="1">
      <alignment horizontal="center" vertical="center" wrapText="1"/>
    </xf>
    <xf numFmtId="0" fontId="5" fillId="0" borderId="0" xfId="6" applyNumberFormat="1" applyFont="1">
      <alignment vertical="center"/>
    </xf>
    <xf numFmtId="0" fontId="5" fillId="0" borderId="16" xfId="6" applyNumberFormat="1" applyFont="1" applyBorder="1">
      <alignment vertical="center"/>
    </xf>
    <xf numFmtId="0" fontId="5" fillId="0" borderId="9" xfId="6" applyNumberFormat="1" applyFont="1" applyBorder="1">
      <alignment vertical="center"/>
    </xf>
    <xf numFmtId="0" fontId="5" fillId="0" borderId="14" xfId="6" applyNumberFormat="1" applyFont="1" applyBorder="1">
      <alignment vertical="center"/>
    </xf>
    <xf numFmtId="0" fontId="5" fillId="0" borderId="14" xfId="6" applyNumberFormat="1" applyFont="1" applyBorder="1" applyAlignment="1">
      <alignment horizontal="left" vertical="center"/>
    </xf>
    <xf numFmtId="0" fontId="5" fillId="0" borderId="17" xfId="6" applyNumberFormat="1" applyFont="1" applyBorder="1" applyAlignment="1">
      <alignment horizontal="center" vertical="center"/>
    </xf>
    <xf numFmtId="0" fontId="5" fillId="0" borderId="8" xfId="6" applyNumberFormat="1" applyFont="1" applyBorder="1">
      <alignment vertical="center"/>
    </xf>
    <xf numFmtId="0" fontId="32" fillId="0" borderId="14" xfId="6" applyNumberFormat="1" applyFont="1" applyBorder="1">
      <alignment vertical="center"/>
    </xf>
    <xf numFmtId="0" fontId="5" fillId="0" borderId="9" xfId="6" applyNumberFormat="1" applyFont="1" applyBorder="1" applyAlignment="1">
      <alignment horizontal="center" vertical="center"/>
    </xf>
    <xf numFmtId="0" fontId="5" fillId="0" borderId="0" xfId="5" applyNumberFormat="1" applyFont="1" applyBorder="1">
      <alignment vertical="center"/>
    </xf>
    <xf numFmtId="0" fontId="0" fillId="0" borderId="0" xfId="0" applyNumberFormat="1" applyAlignment="1">
      <alignment vertical="center" shrinkToFit="1"/>
    </xf>
    <xf numFmtId="0" fontId="21" fillId="0" borderId="10" xfId="6" applyNumberFormat="1" applyFont="1" applyBorder="1">
      <alignment vertical="center"/>
    </xf>
    <xf numFmtId="0" fontId="2" fillId="0" borderId="0" xfId="6" applyNumberFormat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38" fontId="5" fillId="2" borderId="0" xfId="0" applyNumberFormat="1" applyFont="1" applyFill="1">
      <alignment vertical="center"/>
    </xf>
    <xf numFmtId="38" fontId="5" fillId="2" borderId="0" xfId="1" applyFont="1" applyFill="1">
      <alignment vertical="center"/>
    </xf>
    <xf numFmtId="179" fontId="5" fillId="2" borderId="0" xfId="1" applyNumberFormat="1" applyFont="1" applyFill="1">
      <alignment vertical="center"/>
    </xf>
    <xf numFmtId="179" fontId="5" fillId="2" borderId="0" xfId="1" applyNumberFormat="1" applyFont="1" applyFill="1" applyAlignment="1">
      <alignment horizontal="center" vertical="center"/>
    </xf>
    <xf numFmtId="179" fontId="5" fillId="0" borderId="0" xfId="1" applyNumberFormat="1" applyFont="1">
      <alignment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0" fillId="0" borderId="4" xfId="2" applyFont="1" applyBorder="1">
      <alignment vertical="center"/>
    </xf>
    <xf numFmtId="0" fontId="7" fillId="0" borderId="4" xfId="2" applyFont="1" applyBorder="1">
      <alignment vertical="center"/>
    </xf>
    <xf numFmtId="179" fontId="0" fillId="0" borderId="0" xfId="0" applyNumberFormat="1">
      <alignment vertical="center"/>
    </xf>
    <xf numFmtId="0" fontId="5" fillId="0" borderId="1" xfId="2" applyFont="1" applyBorder="1">
      <alignment vertical="center"/>
    </xf>
    <xf numFmtId="0" fontId="29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80" fontId="5" fillId="0" borderId="14" xfId="0" applyNumberFormat="1" applyFont="1" applyBorder="1">
      <alignment vertical="center"/>
    </xf>
    <xf numFmtId="180" fontId="5" fillId="0" borderId="7" xfId="0" applyNumberFormat="1" applyFont="1" applyBorder="1">
      <alignment vertical="center"/>
    </xf>
    <xf numFmtId="0" fontId="4" fillId="0" borderId="0" xfId="0" applyFo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 wrapText="1"/>
    </xf>
    <xf numFmtId="0" fontId="5" fillId="2" borderId="14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5" fillId="0" borderId="14" xfId="2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/>
    </xf>
    <xf numFmtId="0" fontId="5" fillId="0" borderId="16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38" fontId="21" fillId="2" borderId="0" xfId="1" applyFont="1" applyFill="1" applyAlignment="1">
      <alignment horizontal="left" vertical="center" wrapText="1"/>
    </xf>
    <xf numFmtId="38" fontId="27" fillId="2" borderId="0" xfId="1" applyFont="1" applyFill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標準" xfId="0" builtinId="0"/>
    <cellStyle name="標準 2" xfId="2" xr:uid="{00000000-0005-0000-0000-000003000000}"/>
    <cellStyle name="標準 2 2" xfId="5" xr:uid="{00000000-0005-0000-0000-000004000000}"/>
    <cellStyle name="標準 3" xfId="6" xr:uid="{00000000-0005-0000-0000-000005000000}"/>
    <cellStyle name="標準_附属明細表PL・NW・WS　20060423修正版" xfId="3" xr:uid="{00000000-0005-0000-0000-000006000000}"/>
    <cellStyle name="標準１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F190-B8E9-428F-9532-DC7734ADE73D}">
  <sheetPr>
    <tabColor theme="9"/>
  </sheetPr>
  <dimension ref="A1:J185"/>
  <sheetViews>
    <sheetView topLeftCell="A11" zoomScaleNormal="100" zoomScaleSheetLayoutView="100" workbookViewId="0">
      <selection activeCell="H11" sqref="H11"/>
    </sheetView>
  </sheetViews>
  <sheetFormatPr defaultRowHeight="13.5"/>
  <cols>
    <col min="1" max="1" width="4.75" customWidth="1"/>
    <col min="2" max="2" width="0.875" customWidth="1"/>
    <col min="3" max="3" width="3.875" customWidth="1"/>
    <col min="4" max="4" width="16.875" customWidth="1"/>
    <col min="5" max="10" width="16.25" customWidth="1"/>
  </cols>
  <sheetData>
    <row r="1" spans="2:10" ht="18.75" customHeight="1">
      <c r="B1" s="200"/>
      <c r="C1" s="200"/>
      <c r="D1" s="200"/>
      <c r="E1" s="200"/>
    </row>
    <row r="2" spans="2:10" ht="24" customHeight="1">
      <c r="B2" s="201" t="s">
        <v>11</v>
      </c>
      <c r="C2" s="201"/>
      <c r="D2" s="201"/>
      <c r="E2" s="201"/>
      <c r="F2" s="201"/>
      <c r="G2" s="201"/>
      <c r="H2" s="201"/>
      <c r="I2" s="201"/>
      <c r="J2" s="201"/>
    </row>
    <row r="3" spans="2:10" ht="19.5" customHeight="1">
      <c r="B3" s="200" t="s">
        <v>12</v>
      </c>
      <c r="C3" s="200"/>
      <c r="D3" s="200"/>
      <c r="E3" s="200"/>
      <c r="F3" s="200"/>
      <c r="G3" s="202"/>
      <c r="H3" s="202"/>
      <c r="I3" s="202"/>
      <c r="J3" s="202"/>
    </row>
    <row r="4" spans="2:10" ht="16.5" customHeight="1">
      <c r="B4" s="200" t="s">
        <v>13</v>
      </c>
      <c r="C4" s="200"/>
      <c r="D4" s="200"/>
      <c r="E4" s="200"/>
      <c r="F4" s="200"/>
      <c r="G4" s="200"/>
      <c r="H4" s="200"/>
      <c r="I4" s="200"/>
      <c r="J4" s="200"/>
    </row>
    <row r="5" spans="2:10" ht="20.25" customHeight="1">
      <c r="C5" s="203" t="s">
        <v>14</v>
      </c>
      <c r="D5" s="203"/>
      <c r="E5" s="204"/>
      <c r="F5" s="55"/>
      <c r="G5" s="205"/>
      <c r="H5" s="205"/>
      <c r="I5" s="205"/>
      <c r="J5" s="205"/>
    </row>
    <row r="6" spans="2:10" ht="37.5" customHeight="1">
      <c r="C6" s="242" t="s">
        <v>15</v>
      </c>
      <c r="D6" s="242"/>
      <c r="E6" s="199" t="s">
        <v>120</v>
      </c>
      <c r="F6" s="199" t="s">
        <v>123</v>
      </c>
      <c r="G6" s="198" t="s">
        <v>202</v>
      </c>
      <c r="H6" s="36" t="s">
        <v>203</v>
      </c>
      <c r="I6" s="206" t="s">
        <v>204</v>
      </c>
      <c r="J6" s="207"/>
    </row>
    <row r="7" spans="2:10" ht="13.5" customHeight="1">
      <c r="C7" s="246" t="s">
        <v>19</v>
      </c>
      <c r="D7" s="246"/>
      <c r="E7" s="147">
        <f>有形固定資産!E7</f>
        <v>1716484043</v>
      </c>
      <c r="F7" s="147">
        <f>有形固定資産!H7</f>
        <v>1716317418</v>
      </c>
      <c r="G7" s="147">
        <f>有形固定資産!I7</f>
        <v>1440829801</v>
      </c>
      <c r="H7" s="147">
        <f>有形固定資産!J7</f>
        <v>31661347</v>
      </c>
      <c r="I7" s="147">
        <f>有形固定資産!K7</f>
        <v>275487617</v>
      </c>
      <c r="J7" s="207"/>
    </row>
    <row r="8" spans="2:10" ht="13.5" customHeight="1">
      <c r="C8" s="246" t="s">
        <v>20</v>
      </c>
      <c r="D8" s="246"/>
      <c r="E8" s="147">
        <f>有形固定資産!E8</f>
        <v>214487152</v>
      </c>
      <c r="F8" s="147">
        <f>有形固定資産!H8</f>
        <v>214320527</v>
      </c>
      <c r="G8" s="147">
        <f>有形固定資産!I8</f>
        <v>0</v>
      </c>
      <c r="H8" s="147">
        <f>有形固定資産!J8</f>
        <v>0</v>
      </c>
      <c r="I8" s="147">
        <f>有形固定資産!K8</f>
        <v>214320527</v>
      </c>
      <c r="J8" s="207"/>
    </row>
    <row r="9" spans="2:10" ht="13.5" customHeight="1">
      <c r="C9" s="246" t="s">
        <v>21</v>
      </c>
      <c r="D9" s="246"/>
      <c r="E9" s="147">
        <f>有形固定資産!E9</f>
        <v>0</v>
      </c>
      <c r="F9" s="147">
        <f>有形固定資産!H9</f>
        <v>0</v>
      </c>
      <c r="G9" s="147">
        <f>有形固定資産!I9</f>
        <v>0</v>
      </c>
      <c r="H9" s="147">
        <f>有形固定資産!J9</f>
        <v>0</v>
      </c>
      <c r="I9" s="147">
        <f>有形固定資産!K9</f>
        <v>0</v>
      </c>
      <c r="J9" s="207"/>
    </row>
    <row r="10" spans="2:10" ht="13.5" customHeight="1">
      <c r="C10" s="246" t="s">
        <v>22</v>
      </c>
      <c r="D10" s="246"/>
      <c r="E10" s="147">
        <f>有形固定資産!E10</f>
        <v>1476939295</v>
      </c>
      <c r="F10" s="147">
        <f>有形固定資産!H10</f>
        <v>1476939295</v>
      </c>
      <c r="G10" s="147">
        <f>有形固定資産!I10</f>
        <v>1422455424</v>
      </c>
      <c r="H10" s="147">
        <f>有形固定資産!J10</f>
        <v>30972091</v>
      </c>
      <c r="I10" s="147">
        <f>有形固定資産!K10</f>
        <v>54483871</v>
      </c>
      <c r="J10" s="207"/>
    </row>
    <row r="11" spans="2:10" ht="13.5" customHeight="1">
      <c r="C11" s="246" t="s">
        <v>23</v>
      </c>
      <c r="D11" s="246"/>
      <c r="E11" s="147">
        <f>有形固定資産!E11</f>
        <v>25057596</v>
      </c>
      <c r="F11" s="147">
        <f>有形固定資産!H11</f>
        <v>25057596</v>
      </c>
      <c r="G11" s="147">
        <f>有形固定資産!I11</f>
        <v>18374377</v>
      </c>
      <c r="H11" s="147">
        <f>有形固定資産!J11</f>
        <v>689256</v>
      </c>
      <c r="I11" s="147">
        <f>有形固定資産!K11</f>
        <v>6683219</v>
      </c>
      <c r="J11" s="207"/>
    </row>
    <row r="12" spans="2:10" ht="13.5" customHeight="1">
      <c r="C12" s="247" t="s">
        <v>24</v>
      </c>
      <c r="D12" s="247"/>
      <c r="E12" s="147">
        <f>有形固定資産!E12</f>
        <v>0</v>
      </c>
      <c r="F12" s="147">
        <f>有形固定資産!H12</f>
        <v>0</v>
      </c>
      <c r="G12" s="147">
        <f>有形固定資産!I12</f>
        <v>0</v>
      </c>
      <c r="H12" s="147">
        <f>有形固定資産!J12</f>
        <v>0</v>
      </c>
      <c r="I12" s="147">
        <f>有形固定資産!K12</f>
        <v>0</v>
      </c>
      <c r="J12" s="207"/>
    </row>
    <row r="13" spans="2:10" ht="13.5" customHeight="1">
      <c r="C13" s="247" t="s">
        <v>25</v>
      </c>
      <c r="D13" s="247"/>
      <c r="E13" s="147">
        <f>有形固定資産!E13</f>
        <v>0</v>
      </c>
      <c r="F13" s="147">
        <f>有形固定資産!H13</f>
        <v>0</v>
      </c>
      <c r="G13" s="147">
        <f>有形固定資産!I13</f>
        <v>0</v>
      </c>
      <c r="H13" s="147">
        <f>有形固定資産!J13</f>
        <v>0</v>
      </c>
      <c r="I13" s="147">
        <f>有形固定資産!K13</f>
        <v>0</v>
      </c>
      <c r="J13" s="207"/>
    </row>
    <row r="14" spans="2:10" ht="13.5" customHeight="1">
      <c r="C14" s="247" t="s">
        <v>26</v>
      </c>
      <c r="D14" s="247"/>
      <c r="E14" s="147">
        <f>有形固定資産!E14</f>
        <v>0</v>
      </c>
      <c r="F14" s="147">
        <f>有形固定資産!H14</f>
        <v>0</v>
      </c>
      <c r="G14" s="147">
        <f>有形固定資産!I14</f>
        <v>0</v>
      </c>
      <c r="H14" s="147">
        <f>有形固定資産!J14</f>
        <v>0</v>
      </c>
      <c r="I14" s="147">
        <f>有形固定資産!K14</f>
        <v>0</v>
      </c>
      <c r="J14" s="207"/>
    </row>
    <row r="15" spans="2:10" ht="13.5" customHeight="1">
      <c r="C15" s="246" t="s">
        <v>27</v>
      </c>
      <c r="D15" s="246"/>
      <c r="E15" s="147">
        <f>有形固定資産!E15</f>
        <v>0</v>
      </c>
      <c r="F15" s="147">
        <f>有形固定資産!H15</f>
        <v>0</v>
      </c>
      <c r="G15" s="147">
        <f>有形固定資産!I15</f>
        <v>0</v>
      </c>
      <c r="H15" s="147">
        <f>有形固定資産!J15</f>
        <v>0</v>
      </c>
      <c r="I15" s="147">
        <f>有形固定資産!K15</f>
        <v>0</v>
      </c>
      <c r="J15" s="207"/>
    </row>
    <row r="16" spans="2:10" ht="13.5" customHeight="1">
      <c r="C16" s="246" t="s">
        <v>28</v>
      </c>
      <c r="D16" s="246"/>
      <c r="E16" s="147">
        <f>有形固定資産!E16</f>
        <v>0</v>
      </c>
      <c r="F16" s="147">
        <f>有形固定資産!H16</f>
        <v>0</v>
      </c>
      <c r="G16" s="147">
        <f>有形固定資産!I16</f>
        <v>0</v>
      </c>
      <c r="H16" s="147">
        <f>有形固定資産!J16</f>
        <v>0</v>
      </c>
      <c r="I16" s="147">
        <f>有形固定資産!K16</f>
        <v>0</v>
      </c>
      <c r="J16" s="207"/>
    </row>
    <row r="17" spans="3:10" ht="13.5" customHeight="1">
      <c r="C17" s="252" t="s">
        <v>29</v>
      </c>
      <c r="D17" s="252"/>
      <c r="E17" s="147">
        <f>有形固定資産!E17</f>
        <v>0</v>
      </c>
      <c r="F17" s="147">
        <f>有形固定資産!H17</f>
        <v>0</v>
      </c>
      <c r="G17" s="147">
        <f>有形固定資産!I17</f>
        <v>0</v>
      </c>
      <c r="H17" s="147">
        <f>有形固定資産!J17</f>
        <v>0</v>
      </c>
      <c r="I17" s="147">
        <f>有形固定資産!K17</f>
        <v>0</v>
      </c>
      <c r="J17" s="207"/>
    </row>
    <row r="18" spans="3:10" ht="13.5" customHeight="1">
      <c r="C18" s="246" t="s">
        <v>30</v>
      </c>
      <c r="D18" s="246"/>
      <c r="E18" s="147">
        <f>有形固定資産!E18</f>
        <v>0</v>
      </c>
      <c r="F18" s="147">
        <f>有形固定資産!H18</f>
        <v>0</v>
      </c>
      <c r="G18" s="147">
        <f>有形固定資産!I18</f>
        <v>0</v>
      </c>
      <c r="H18" s="147">
        <f>有形固定資産!J18</f>
        <v>0</v>
      </c>
      <c r="I18" s="147">
        <f>有形固定資産!K18</f>
        <v>0</v>
      </c>
      <c r="J18" s="207"/>
    </row>
    <row r="19" spans="3:10" ht="13.5" customHeight="1">
      <c r="C19" s="246" t="s">
        <v>31</v>
      </c>
      <c r="D19" s="246"/>
      <c r="E19" s="147">
        <f>有形固定資産!E19</f>
        <v>0</v>
      </c>
      <c r="F19" s="147">
        <f>有形固定資産!H19</f>
        <v>0</v>
      </c>
      <c r="G19" s="147">
        <f>有形固定資産!I19</f>
        <v>0</v>
      </c>
      <c r="H19" s="147">
        <f>有形固定資産!J19</f>
        <v>0</v>
      </c>
      <c r="I19" s="147">
        <f>有形固定資産!K19</f>
        <v>0</v>
      </c>
      <c r="J19" s="207"/>
    </row>
    <row r="20" spans="3:10" ht="13.5" customHeight="1">
      <c r="C20" s="246" t="s">
        <v>23</v>
      </c>
      <c r="D20" s="246"/>
      <c r="E20" s="147">
        <f>有形固定資産!E20</f>
        <v>0</v>
      </c>
      <c r="F20" s="147">
        <f>有形固定資産!H20</f>
        <v>0</v>
      </c>
      <c r="G20" s="147">
        <f>有形固定資産!I20</f>
        <v>0</v>
      </c>
      <c r="H20" s="147">
        <f>有形固定資産!J20</f>
        <v>0</v>
      </c>
      <c r="I20" s="147">
        <f>有形固定資産!K20</f>
        <v>0</v>
      </c>
      <c r="J20" s="207"/>
    </row>
    <row r="21" spans="3:10" ht="13.5" customHeight="1">
      <c r="C21" s="246" t="s">
        <v>27</v>
      </c>
      <c r="D21" s="246"/>
      <c r="E21" s="147">
        <f>有形固定資産!E21</f>
        <v>0</v>
      </c>
      <c r="F21" s="147">
        <f>有形固定資産!H21</f>
        <v>0</v>
      </c>
      <c r="G21" s="147">
        <f>有形固定資産!I21</f>
        <v>0</v>
      </c>
      <c r="H21" s="147">
        <f>有形固定資産!J21</f>
        <v>0</v>
      </c>
      <c r="I21" s="147">
        <f>有形固定資産!K21</f>
        <v>0</v>
      </c>
      <c r="J21" s="207"/>
    </row>
    <row r="22" spans="3:10" ht="13.5" customHeight="1">
      <c r="C22" s="246" t="s">
        <v>28</v>
      </c>
      <c r="D22" s="246"/>
      <c r="E22" s="147">
        <f>有形固定資産!E22</f>
        <v>0</v>
      </c>
      <c r="F22" s="147">
        <f>有形固定資産!H22</f>
        <v>0</v>
      </c>
      <c r="G22" s="147">
        <f>有形固定資産!I22</f>
        <v>0</v>
      </c>
      <c r="H22" s="147">
        <f>有形固定資産!J22</f>
        <v>0</v>
      </c>
      <c r="I22" s="147">
        <f>有形固定資産!K22</f>
        <v>0</v>
      </c>
      <c r="J22" s="207"/>
    </row>
    <row r="23" spans="3:10" ht="13.5" customHeight="1">
      <c r="C23" s="246" t="s">
        <v>32</v>
      </c>
      <c r="D23" s="246"/>
      <c r="E23" s="147">
        <f>有形固定資産!E23</f>
        <v>1656021241</v>
      </c>
      <c r="F23" s="147">
        <f>有形固定資産!H23</f>
        <v>1656021241</v>
      </c>
      <c r="G23" s="147">
        <f>有形固定資産!I23</f>
        <v>1653751614</v>
      </c>
      <c r="H23" s="147">
        <f>有形固定資産!J23</f>
        <v>448979</v>
      </c>
      <c r="I23" s="147">
        <f>有形固定資産!K23</f>
        <v>2269627</v>
      </c>
      <c r="J23" s="207"/>
    </row>
    <row r="24" spans="3:10" ht="13.5" customHeight="1">
      <c r="C24" s="250" t="s">
        <v>7</v>
      </c>
      <c r="D24" s="251"/>
      <c r="E24" s="147">
        <f>有形固定資産!E24</f>
        <v>3372505284</v>
      </c>
      <c r="F24" s="147">
        <f>有形固定資産!H24</f>
        <v>3372338659</v>
      </c>
      <c r="G24" s="147">
        <f>有形固定資産!I24</f>
        <v>3094581415</v>
      </c>
      <c r="H24" s="147">
        <f>有形固定資産!J24</f>
        <v>32110326</v>
      </c>
      <c r="I24" s="147">
        <f>有形固定資産!K24</f>
        <v>277757244</v>
      </c>
      <c r="J24" s="207"/>
    </row>
    <row r="25" spans="3:10" ht="8.4499999999999993" customHeight="1">
      <c r="C25" s="208"/>
      <c r="D25" s="209"/>
      <c r="E25" s="209"/>
      <c r="F25" s="209"/>
      <c r="G25" s="209"/>
      <c r="H25" s="209"/>
      <c r="I25" s="210"/>
      <c r="J25" s="210"/>
    </row>
    <row r="26" spans="3:10" ht="6.75" customHeight="1">
      <c r="D26" s="211"/>
      <c r="E26" s="212"/>
      <c r="F26" s="212"/>
      <c r="G26" s="212"/>
      <c r="H26" s="212"/>
      <c r="I26" s="212"/>
      <c r="J26" s="212"/>
    </row>
    <row r="27" spans="3:10" ht="20.25" customHeight="1">
      <c r="C27" s="213" t="s">
        <v>161</v>
      </c>
      <c r="D27" s="214"/>
      <c r="E27" s="212"/>
      <c r="F27" s="212"/>
      <c r="G27" s="212"/>
      <c r="H27" s="212"/>
      <c r="I27" s="212"/>
      <c r="J27" s="212"/>
    </row>
    <row r="28" spans="3:10" ht="37.5" customHeight="1">
      <c r="C28" s="242" t="s">
        <v>15</v>
      </c>
      <c r="D28" s="242"/>
      <c r="E28" s="198" t="s">
        <v>40</v>
      </c>
    </row>
    <row r="29" spans="3:10" ht="13.5" customHeight="1">
      <c r="C29" s="248" t="s">
        <v>19</v>
      </c>
      <c r="D29" s="249"/>
      <c r="E29" s="147">
        <f>有形固定資産!L30</f>
        <v>275487617</v>
      </c>
      <c r="H29" s="215"/>
    </row>
    <row r="30" spans="3:10" ht="13.5" customHeight="1">
      <c r="C30" s="246" t="s">
        <v>30</v>
      </c>
      <c r="D30" s="246"/>
      <c r="E30" s="147">
        <f>有形固定資産!L31</f>
        <v>214320527</v>
      </c>
      <c r="H30" s="215"/>
    </row>
    <row r="31" spans="3:10" ht="13.5" customHeight="1">
      <c r="C31" s="246" t="s">
        <v>21</v>
      </c>
      <c r="D31" s="246"/>
      <c r="E31" s="147">
        <f>有形固定資産!L32</f>
        <v>0</v>
      </c>
      <c r="H31" s="215"/>
    </row>
    <row r="32" spans="3:10" ht="13.5" customHeight="1">
      <c r="C32" s="246" t="s">
        <v>22</v>
      </c>
      <c r="D32" s="246"/>
      <c r="E32" s="147">
        <f>有形固定資産!L33</f>
        <v>54483871</v>
      </c>
      <c r="H32" s="215"/>
    </row>
    <row r="33" spans="1:10" ht="13.5" customHeight="1">
      <c r="C33" s="246" t="s">
        <v>23</v>
      </c>
      <c r="D33" s="246"/>
      <c r="E33" s="147">
        <f>有形固定資産!L34</f>
        <v>6683219</v>
      </c>
      <c r="H33" s="215"/>
    </row>
    <row r="34" spans="1:10" ht="13.5" customHeight="1">
      <c r="C34" s="247" t="s">
        <v>24</v>
      </c>
      <c r="D34" s="247"/>
      <c r="E34" s="147">
        <f>有形固定資産!L35</f>
        <v>0</v>
      </c>
      <c r="H34" s="215"/>
    </row>
    <row r="35" spans="1:10" ht="13.5" customHeight="1">
      <c r="C35" s="247" t="s">
        <v>25</v>
      </c>
      <c r="D35" s="247"/>
      <c r="E35" s="147">
        <f>有形固定資産!L36</f>
        <v>0</v>
      </c>
      <c r="H35" s="215"/>
    </row>
    <row r="36" spans="1:10" ht="13.5" customHeight="1">
      <c r="C36" s="247" t="s">
        <v>26</v>
      </c>
      <c r="D36" s="247"/>
      <c r="E36" s="147">
        <f>有形固定資産!L37</f>
        <v>0</v>
      </c>
      <c r="H36" s="215"/>
    </row>
    <row r="37" spans="1:10" ht="13.5" customHeight="1">
      <c r="C37" s="246" t="s">
        <v>27</v>
      </c>
      <c r="D37" s="246"/>
      <c r="E37" s="147">
        <f>有形固定資産!L38</f>
        <v>0</v>
      </c>
      <c r="H37" s="215"/>
    </row>
    <row r="38" spans="1:10" ht="13.5" customHeight="1">
      <c r="C38" s="246" t="s">
        <v>28</v>
      </c>
      <c r="D38" s="246"/>
      <c r="E38" s="147">
        <f>有形固定資産!L39</f>
        <v>0</v>
      </c>
      <c r="H38" s="215"/>
    </row>
    <row r="39" spans="1:10" ht="13.5" customHeight="1">
      <c r="C39" s="248" t="s">
        <v>29</v>
      </c>
      <c r="D39" s="249"/>
      <c r="E39" s="147">
        <f>有形固定資産!L40</f>
        <v>0</v>
      </c>
      <c r="F39" s="216"/>
      <c r="H39" s="215"/>
    </row>
    <row r="40" spans="1:10" ht="13.5" customHeight="1">
      <c r="C40" s="246" t="s">
        <v>30</v>
      </c>
      <c r="D40" s="246"/>
      <c r="E40" s="147">
        <f>有形固定資産!L41</f>
        <v>0</v>
      </c>
      <c r="H40" s="215"/>
    </row>
    <row r="41" spans="1:10" ht="13.5" customHeight="1">
      <c r="C41" s="246" t="s">
        <v>31</v>
      </c>
      <c r="D41" s="246"/>
      <c r="E41" s="147">
        <f>有形固定資産!L42</f>
        <v>0</v>
      </c>
      <c r="H41" s="215"/>
    </row>
    <row r="42" spans="1:10" ht="13.5" customHeight="1">
      <c r="C42" s="246" t="s">
        <v>23</v>
      </c>
      <c r="D42" s="246"/>
      <c r="E42" s="147">
        <f>有形固定資産!L43</f>
        <v>0</v>
      </c>
      <c r="H42" s="215"/>
    </row>
    <row r="43" spans="1:10" ht="13.5" customHeight="1">
      <c r="C43" s="246" t="s">
        <v>27</v>
      </c>
      <c r="D43" s="246"/>
      <c r="E43" s="147">
        <f>有形固定資産!L44</f>
        <v>0</v>
      </c>
      <c r="H43" s="215"/>
    </row>
    <row r="44" spans="1:10" ht="13.5" customHeight="1">
      <c r="C44" s="246" t="s">
        <v>28</v>
      </c>
      <c r="D44" s="246"/>
      <c r="E44" s="147">
        <f>有形固定資産!L45</f>
        <v>0</v>
      </c>
      <c r="H44" s="215"/>
    </row>
    <row r="45" spans="1:10" ht="13.5" customHeight="1">
      <c r="C45" s="240" t="s">
        <v>32</v>
      </c>
      <c r="D45" s="241"/>
      <c r="E45" s="147">
        <f>有形固定資産!L46</f>
        <v>2269627</v>
      </c>
      <c r="H45" s="215"/>
    </row>
    <row r="46" spans="1:10" ht="13.5" customHeight="1">
      <c r="C46" s="242" t="s">
        <v>40</v>
      </c>
      <c r="D46" s="242"/>
      <c r="E46" s="147">
        <f>有形固定資産!L47</f>
        <v>277757244</v>
      </c>
      <c r="H46" s="215"/>
    </row>
    <row r="47" spans="1:10" ht="13.5" customHeight="1"/>
    <row r="48" spans="1:10" ht="20.25" customHeight="1">
      <c r="A48" s="217"/>
      <c r="C48" s="218" t="s">
        <v>41</v>
      </c>
      <c r="D48" s="217"/>
      <c r="E48" s="217"/>
      <c r="F48" s="217"/>
      <c r="G48" s="217"/>
      <c r="H48" s="217"/>
      <c r="I48" s="217"/>
      <c r="J48" s="219"/>
    </row>
    <row r="49" spans="1:10" ht="37.5" customHeight="1">
      <c r="C49" s="228"/>
      <c r="D49" s="243"/>
      <c r="E49" s="243"/>
      <c r="F49" s="229"/>
      <c r="G49" s="60" t="s">
        <v>205</v>
      </c>
      <c r="H49" s="60" t="s">
        <v>206</v>
      </c>
      <c r="I49" s="60" t="s">
        <v>207</v>
      </c>
    </row>
    <row r="50" spans="1:10">
      <c r="C50" s="234" t="s">
        <v>42</v>
      </c>
      <c r="D50" s="244"/>
      <c r="E50" s="244"/>
      <c r="F50" s="235"/>
      <c r="G50" s="220"/>
      <c r="H50" s="221"/>
      <c r="I50" s="221"/>
    </row>
    <row r="51" spans="1:10">
      <c r="C51" s="234" t="s">
        <v>162</v>
      </c>
      <c r="D51" s="244"/>
      <c r="E51" s="244"/>
      <c r="F51" s="235"/>
      <c r="G51" s="220"/>
      <c r="H51" s="220"/>
      <c r="I51" s="220"/>
    </row>
    <row r="52" spans="1:10">
      <c r="C52" s="234" t="s">
        <v>163</v>
      </c>
      <c r="D52" s="244"/>
      <c r="E52" s="244"/>
      <c r="F52" s="235"/>
      <c r="G52" s="220"/>
      <c r="H52" s="221"/>
      <c r="I52" s="221"/>
    </row>
    <row r="53" spans="1:10">
      <c r="C53" s="230" t="s">
        <v>7</v>
      </c>
      <c r="D53" s="230"/>
      <c r="E53" s="230"/>
      <c r="F53" s="230"/>
      <c r="G53" s="220">
        <f>SUM(G50:G52)</f>
        <v>0</v>
      </c>
      <c r="H53" s="220">
        <f t="shared" ref="H53:I53" si="0">SUM(H50:H52)</f>
        <v>0</v>
      </c>
      <c r="I53" s="220">
        <f t="shared" si="0"/>
        <v>0</v>
      </c>
    </row>
    <row r="55" spans="1:10" ht="20.25" customHeight="1">
      <c r="A55" s="217"/>
      <c r="C55" s="218" t="s">
        <v>208</v>
      </c>
      <c r="D55" s="217"/>
      <c r="E55" s="217"/>
      <c r="F55" s="217"/>
      <c r="G55" s="217"/>
      <c r="H55" s="217"/>
      <c r="I55" s="217"/>
      <c r="J55" s="219"/>
    </row>
    <row r="56" spans="1:10" ht="37.5" customHeight="1">
      <c r="C56" s="231"/>
      <c r="D56" s="232"/>
      <c r="E56" s="60" t="s">
        <v>209</v>
      </c>
    </row>
    <row r="57" spans="1:10" s="1" customFormat="1" ht="12">
      <c r="C57" s="245" t="s">
        <v>210</v>
      </c>
      <c r="D57" s="245"/>
      <c r="E57" s="220">
        <f>基金!G5</f>
        <v>87933000</v>
      </c>
    </row>
    <row r="58" spans="1:10" s="1" customFormat="1" ht="12">
      <c r="C58" s="245" t="s">
        <v>211</v>
      </c>
      <c r="D58" s="245"/>
      <c r="E58" s="220">
        <v>0</v>
      </c>
    </row>
    <row r="59" spans="1:10" s="1" customFormat="1" ht="12">
      <c r="C59" s="245" t="s">
        <v>2</v>
      </c>
      <c r="D59" s="245"/>
      <c r="E59" s="220">
        <f>基金!G6</f>
        <v>38033000</v>
      </c>
    </row>
    <row r="60" spans="1:10" s="1" customFormat="1" ht="12">
      <c r="C60" s="230" t="s">
        <v>7</v>
      </c>
      <c r="D60" s="230"/>
      <c r="E60" s="220">
        <f>基金!G7</f>
        <v>125966000</v>
      </c>
    </row>
    <row r="61" spans="1:10" s="1" customFormat="1" ht="12"/>
    <row r="62" spans="1:10" ht="20.25" customHeight="1">
      <c r="A62" s="217"/>
      <c r="C62" s="218" t="s">
        <v>212</v>
      </c>
      <c r="D62" s="217"/>
      <c r="E62" s="217"/>
      <c r="F62" s="217"/>
      <c r="G62" s="217"/>
      <c r="H62" s="217"/>
      <c r="I62" s="217"/>
      <c r="J62" s="219"/>
    </row>
    <row r="63" spans="1:10" ht="37.5" customHeight="1">
      <c r="C63" s="231"/>
      <c r="D63" s="232"/>
      <c r="E63" s="60" t="s">
        <v>213</v>
      </c>
    </row>
    <row r="64" spans="1:10" s="1" customFormat="1" ht="12">
      <c r="C64" s="226" t="s">
        <v>214</v>
      </c>
      <c r="D64" s="227"/>
      <c r="E64" s="220"/>
    </row>
    <row r="65" spans="1:10" s="1" customFormat="1" ht="12">
      <c r="C65" s="226" t="s">
        <v>215</v>
      </c>
      <c r="D65" s="227"/>
      <c r="E65" s="220"/>
    </row>
    <row r="66" spans="1:10" s="1" customFormat="1" ht="12"/>
    <row r="67" spans="1:10" ht="20.25" customHeight="1">
      <c r="A67" s="217"/>
      <c r="C67" s="218" t="s">
        <v>62</v>
      </c>
      <c r="D67" s="217"/>
      <c r="E67" s="217"/>
      <c r="F67" s="217"/>
      <c r="G67" s="217"/>
      <c r="H67" s="217"/>
      <c r="I67" s="217"/>
      <c r="J67" s="219"/>
    </row>
    <row r="68" spans="1:10" ht="37.5" customHeight="1">
      <c r="C68" s="231"/>
      <c r="D68" s="232"/>
      <c r="E68" s="60" t="s">
        <v>216</v>
      </c>
    </row>
    <row r="69" spans="1:10" s="1" customFormat="1" ht="12">
      <c r="C69" s="226" t="s">
        <v>217</v>
      </c>
      <c r="D69" s="227"/>
      <c r="E69" s="220">
        <f>未収金及び長期延滞債権!C16</f>
        <v>0</v>
      </c>
    </row>
    <row r="70" spans="1:10" s="1" customFormat="1" ht="12"/>
    <row r="71" spans="1:10" ht="20.25" customHeight="1">
      <c r="A71" s="217"/>
      <c r="C71" s="218" t="s">
        <v>63</v>
      </c>
      <c r="D71" s="217"/>
      <c r="E71" s="217"/>
      <c r="F71" s="217"/>
      <c r="G71" s="217"/>
      <c r="H71" s="217"/>
      <c r="I71" s="217"/>
      <c r="J71" s="219"/>
    </row>
    <row r="72" spans="1:10" ht="37.5" customHeight="1">
      <c r="C72" s="231"/>
      <c r="D72" s="232"/>
      <c r="E72" s="60" t="s">
        <v>218</v>
      </c>
    </row>
    <row r="73" spans="1:10" s="1" customFormat="1" ht="12">
      <c r="C73" s="226" t="s">
        <v>219</v>
      </c>
      <c r="D73" s="227"/>
      <c r="E73" s="220">
        <f>未収金及び長期延滞債権!G16</f>
        <v>1493712</v>
      </c>
    </row>
    <row r="74" spans="1:10" s="1" customFormat="1" ht="12"/>
    <row r="75" spans="1:10" ht="37.5" customHeight="1">
      <c r="C75" s="231"/>
      <c r="D75" s="232"/>
      <c r="E75" s="60" t="s">
        <v>220</v>
      </c>
    </row>
    <row r="76" spans="1:10" s="1" customFormat="1" ht="12">
      <c r="C76" s="226" t="s">
        <v>221</v>
      </c>
      <c r="D76" s="227"/>
      <c r="E76" s="220">
        <f>未収金及び長期延滞債権!D16</f>
        <v>0</v>
      </c>
    </row>
    <row r="77" spans="1:10" s="1" customFormat="1" ht="12">
      <c r="C77" s="226" t="s">
        <v>222</v>
      </c>
      <c r="D77" s="227"/>
      <c r="E77" s="220">
        <f>未収金及び長期延滞債権!H16</f>
        <v>0</v>
      </c>
    </row>
    <row r="79" spans="1:10" ht="16.5" customHeight="1">
      <c r="B79" s="200" t="s">
        <v>72</v>
      </c>
      <c r="D79" s="200"/>
      <c r="E79" s="200"/>
      <c r="F79" s="200"/>
      <c r="G79" s="200"/>
      <c r="H79" s="200"/>
      <c r="I79" s="200"/>
      <c r="J79" s="200"/>
    </row>
    <row r="80" spans="1:10" ht="20.25" customHeight="1">
      <c r="C80" s="203" t="s">
        <v>73</v>
      </c>
      <c r="D80" s="203"/>
      <c r="E80" s="204"/>
      <c r="F80" s="55"/>
      <c r="G80" s="205"/>
      <c r="H80" s="205"/>
      <c r="I80" s="205"/>
      <c r="J80" s="205"/>
    </row>
    <row r="81" spans="3:10" ht="37.5" customHeight="1">
      <c r="C81" s="231"/>
      <c r="D81" s="232"/>
      <c r="E81" s="60" t="s">
        <v>223</v>
      </c>
    </row>
    <row r="82" spans="3:10" s="1" customFormat="1" ht="12">
      <c r="C82" s="226" t="s">
        <v>224</v>
      </c>
      <c r="D82" s="227"/>
      <c r="E82" s="220">
        <f>'地方債（借入先別）'!C18</f>
        <v>6790091</v>
      </c>
    </row>
    <row r="83" spans="3:10" s="1" customFormat="1" ht="13.5" customHeight="1">
      <c r="C83" s="226" t="s">
        <v>225</v>
      </c>
      <c r="D83" s="227"/>
      <c r="E83" s="220">
        <f>'地方債（借入先別）'!D18</f>
        <v>611130</v>
      </c>
    </row>
    <row r="84" spans="3:10" s="1" customFormat="1" ht="12"/>
    <row r="85" spans="3:10" ht="20.25" customHeight="1">
      <c r="C85" s="203" t="s">
        <v>96</v>
      </c>
      <c r="D85" s="203"/>
      <c r="E85" s="204"/>
      <c r="F85" s="55"/>
      <c r="G85" s="205"/>
      <c r="H85" s="205"/>
      <c r="I85" s="205"/>
      <c r="J85" s="205"/>
    </row>
    <row r="86" spans="3:10" ht="37.5" customHeight="1">
      <c r="C86" s="231"/>
      <c r="D86" s="232"/>
      <c r="E86" s="60" t="s">
        <v>223</v>
      </c>
    </row>
    <row r="87" spans="3:10" s="1" customFormat="1" ht="12">
      <c r="C87" s="226" t="s">
        <v>224</v>
      </c>
      <c r="D87" s="227"/>
      <c r="E87" s="220">
        <f>'地方債（利率別など）'!B5</f>
        <v>6790091</v>
      </c>
    </row>
    <row r="88" spans="3:10" s="1" customFormat="1" ht="12"/>
    <row r="89" spans="3:10" ht="20.25" customHeight="1">
      <c r="C89" s="203" t="s">
        <v>105</v>
      </c>
      <c r="D89" s="203"/>
      <c r="E89" s="204"/>
      <c r="F89" s="55"/>
      <c r="G89" s="205"/>
      <c r="H89" s="205"/>
      <c r="I89" s="205"/>
      <c r="J89" s="205"/>
    </row>
    <row r="90" spans="3:10" ht="37.5" customHeight="1">
      <c r="C90" s="231"/>
      <c r="D90" s="232"/>
      <c r="E90" s="60" t="s">
        <v>223</v>
      </c>
    </row>
    <row r="91" spans="3:10" s="1" customFormat="1" ht="12">
      <c r="C91" s="226" t="s">
        <v>224</v>
      </c>
      <c r="D91" s="227"/>
      <c r="E91" s="220">
        <f>'地方債（利率別など）'!B11</f>
        <v>6790091</v>
      </c>
    </row>
    <row r="92" spans="3:10" s="1" customFormat="1" ht="12">
      <c r="C92" s="226" t="s">
        <v>226</v>
      </c>
      <c r="D92" s="227"/>
      <c r="E92" s="220">
        <f>'地方債（利率別など）'!C11</f>
        <v>611130</v>
      </c>
    </row>
    <row r="93" spans="3:10" s="1" customFormat="1" ht="11.25" customHeight="1"/>
    <row r="94" spans="3:10" ht="20.25" customHeight="1">
      <c r="C94" s="203" t="s">
        <v>118</v>
      </c>
      <c r="D94" s="203"/>
      <c r="E94" s="204"/>
      <c r="F94" s="55"/>
      <c r="G94" s="205"/>
      <c r="H94" s="205"/>
      <c r="I94" s="205"/>
      <c r="J94" s="205"/>
    </row>
    <row r="95" spans="3:10" s="1" customFormat="1" ht="37.5" customHeight="1">
      <c r="C95" s="238"/>
      <c r="D95" s="239"/>
      <c r="E95" s="60" t="s">
        <v>227</v>
      </c>
      <c r="F95" s="60" t="s">
        <v>228</v>
      </c>
    </row>
    <row r="96" spans="3:10" s="1" customFormat="1" ht="12">
      <c r="C96" s="234" t="s">
        <v>229</v>
      </c>
      <c r="D96" s="235"/>
      <c r="E96" s="220"/>
      <c r="F96" s="220"/>
    </row>
    <row r="97" spans="2:10" s="1" customFormat="1" ht="12">
      <c r="C97" s="234" t="s">
        <v>230</v>
      </c>
      <c r="D97" s="235"/>
      <c r="E97" s="220"/>
      <c r="F97" s="220"/>
    </row>
    <row r="98" spans="2:10" s="1" customFormat="1" ht="12">
      <c r="C98" s="234" t="s">
        <v>231</v>
      </c>
      <c r="D98" s="235"/>
      <c r="E98" s="220"/>
      <c r="F98" s="220"/>
    </row>
    <row r="99" spans="2:10" s="1" customFormat="1" ht="12">
      <c r="C99" s="234" t="s">
        <v>170</v>
      </c>
      <c r="D99" s="235"/>
      <c r="E99" s="220">
        <f>引当金!G6</f>
        <v>99865000</v>
      </c>
      <c r="F99" s="220">
        <f>引当金!D6</f>
        <v>4313000</v>
      </c>
    </row>
    <row r="100" spans="2:10" s="1" customFormat="1" ht="12">
      <c r="C100" s="234" t="s">
        <v>171</v>
      </c>
      <c r="D100" s="235"/>
      <c r="E100" s="220"/>
      <c r="F100" s="220"/>
    </row>
    <row r="101" spans="2:10" s="1" customFormat="1" ht="12">
      <c r="C101" s="234" t="s">
        <v>172</v>
      </c>
      <c r="D101" s="235"/>
      <c r="E101" s="220">
        <f>引当金!G8</f>
        <v>5685070</v>
      </c>
      <c r="F101" s="220">
        <f>引当金!D8</f>
        <v>5685070</v>
      </c>
    </row>
    <row r="102" spans="2:10" s="1" customFormat="1" ht="12"/>
    <row r="103" spans="2:10" ht="19.5" customHeight="1">
      <c r="B103" s="200" t="s">
        <v>126</v>
      </c>
      <c r="D103" s="200"/>
      <c r="E103" s="200"/>
      <c r="F103" s="200"/>
      <c r="G103" s="202"/>
      <c r="H103" s="202"/>
      <c r="I103" s="202"/>
      <c r="J103" s="202"/>
    </row>
    <row r="104" spans="2:10" ht="16.5" customHeight="1">
      <c r="B104" s="200" t="s">
        <v>127</v>
      </c>
      <c r="D104" s="200"/>
      <c r="E104" s="200"/>
      <c r="F104" s="200"/>
      <c r="G104" s="200"/>
      <c r="H104" s="200"/>
      <c r="I104" s="200"/>
      <c r="J104" s="200"/>
    </row>
    <row r="105" spans="2:10" ht="37.5" customHeight="1">
      <c r="C105" s="231"/>
      <c r="D105" s="232"/>
      <c r="E105" s="60" t="s">
        <v>232</v>
      </c>
    </row>
    <row r="106" spans="2:10" s="1" customFormat="1" ht="12">
      <c r="C106" s="226" t="s">
        <v>233</v>
      </c>
      <c r="D106" s="227"/>
      <c r="E106" s="220">
        <f>補助金!E10</f>
        <v>63292</v>
      </c>
    </row>
    <row r="107" spans="2:10" s="1" customFormat="1" ht="12"/>
    <row r="108" spans="2:10" ht="19.5" customHeight="1">
      <c r="B108" s="200" t="s">
        <v>135</v>
      </c>
      <c r="D108" s="200"/>
      <c r="E108" s="200"/>
      <c r="F108" s="200"/>
      <c r="G108" s="202"/>
      <c r="H108" s="202"/>
      <c r="I108" s="202"/>
      <c r="J108" s="202"/>
    </row>
    <row r="109" spans="2:10" ht="16.5" customHeight="1">
      <c r="B109" s="200" t="s">
        <v>136</v>
      </c>
      <c r="D109" s="200"/>
      <c r="E109" s="200"/>
      <c r="F109" s="200"/>
      <c r="G109" s="200"/>
      <c r="H109" s="200"/>
      <c r="I109" s="200"/>
      <c r="J109" s="200"/>
    </row>
    <row r="110" spans="2:10" ht="37.5" customHeight="1">
      <c r="C110" s="231"/>
      <c r="D110" s="232"/>
      <c r="E110" s="60" t="s">
        <v>234</v>
      </c>
    </row>
    <row r="111" spans="2:10" s="1" customFormat="1" ht="12">
      <c r="C111" s="226" t="s">
        <v>235</v>
      </c>
      <c r="D111" s="227"/>
      <c r="E111" s="220">
        <f>財源明細!F10</f>
        <v>156405000</v>
      </c>
    </row>
    <row r="112" spans="2:10" s="1" customFormat="1" ht="12">
      <c r="C112" s="226" t="s">
        <v>236</v>
      </c>
      <c r="D112" s="227"/>
      <c r="E112" s="220">
        <f>財源明細!F17</f>
        <v>0</v>
      </c>
    </row>
    <row r="113" spans="2:10" s="1" customFormat="1" ht="12">
      <c r="C113" s="226" t="s">
        <v>237</v>
      </c>
      <c r="D113" s="227"/>
      <c r="E113" s="220">
        <f>-財源明細!F13</f>
        <v>0</v>
      </c>
    </row>
    <row r="114" spans="2:10" s="1" customFormat="1" ht="12">
      <c r="C114" s="226" t="s">
        <v>238</v>
      </c>
      <c r="D114" s="227"/>
      <c r="E114" s="220">
        <f>財源明細!F16</f>
        <v>0</v>
      </c>
    </row>
    <row r="115" spans="2:10" s="1" customFormat="1" ht="12">
      <c r="C115" s="230" t="s">
        <v>7</v>
      </c>
      <c r="D115" s="230"/>
      <c r="E115" s="220">
        <f>財源明細!F18</f>
        <v>156405000</v>
      </c>
    </row>
    <row r="116" spans="2:10" s="1" customFormat="1" ht="12"/>
    <row r="117" spans="2:10" ht="16.5" customHeight="1">
      <c r="B117" s="222" t="s">
        <v>147</v>
      </c>
      <c r="C117" s="200"/>
      <c r="D117" s="200"/>
      <c r="F117" s="200"/>
      <c r="G117" s="200"/>
      <c r="H117" s="200"/>
      <c r="I117" s="200"/>
      <c r="J117" s="200"/>
    </row>
    <row r="118" spans="2:10" ht="18.75" customHeight="1">
      <c r="B118" s="222"/>
      <c r="C118" s="236"/>
      <c r="D118" s="236"/>
      <c r="E118" s="237" t="s">
        <v>239</v>
      </c>
      <c r="F118" s="233" t="s">
        <v>240</v>
      </c>
      <c r="G118" s="233"/>
      <c r="H118" s="233"/>
      <c r="I118" s="233"/>
      <c r="J118" s="200"/>
    </row>
    <row r="119" spans="2:10" ht="18.75" customHeight="1">
      <c r="C119" s="236"/>
      <c r="D119" s="236"/>
      <c r="E119" s="237"/>
      <c r="F119" s="223" t="s">
        <v>149</v>
      </c>
      <c r="G119" s="223" t="s">
        <v>150</v>
      </c>
      <c r="H119" s="223" t="s">
        <v>151</v>
      </c>
      <c r="I119" s="223" t="s">
        <v>152</v>
      </c>
    </row>
    <row r="120" spans="2:10" s="1" customFormat="1" ht="12">
      <c r="C120" s="226" t="s">
        <v>241</v>
      </c>
      <c r="D120" s="227"/>
      <c r="E120" s="220">
        <f>財源情報明細!C5</f>
        <v>177076419</v>
      </c>
      <c r="F120" s="220">
        <f>財源情報明細!D5</f>
        <v>0</v>
      </c>
      <c r="G120" s="220">
        <f>財源情報明細!E5</f>
        <v>0</v>
      </c>
      <c r="H120" s="220">
        <f>財源情報明細!F5</f>
        <v>140609945</v>
      </c>
      <c r="I120" s="220">
        <f>財源情報明細!G5</f>
        <v>36466474</v>
      </c>
    </row>
    <row r="121" spans="2:10" s="1" customFormat="1" ht="12">
      <c r="C121" s="226" t="s">
        <v>242</v>
      </c>
      <c r="D121" s="227"/>
      <c r="E121" s="220">
        <f>財源情報明細!C6</f>
        <v>0</v>
      </c>
      <c r="F121" s="220">
        <f>財源情報明細!D6</f>
        <v>0</v>
      </c>
      <c r="G121" s="220">
        <f>財源情報明細!E6</f>
        <v>0</v>
      </c>
      <c r="H121" s="220">
        <f>財源情報明細!F6</f>
        <v>0</v>
      </c>
      <c r="I121" s="220">
        <f>財源情報明細!G6</f>
        <v>0</v>
      </c>
    </row>
    <row r="122" spans="2:10" s="1" customFormat="1" ht="12">
      <c r="C122" s="226" t="s">
        <v>243</v>
      </c>
      <c r="D122" s="227"/>
      <c r="E122" s="220">
        <f>財源情報明細!C7</f>
        <v>17000000</v>
      </c>
      <c r="F122" s="220">
        <f>財源情報明細!D7</f>
        <v>0</v>
      </c>
      <c r="G122" s="220">
        <f>財源情報明細!E7</f>
        <v>0</v>
      </c>
      <c r="H122" s="220">
        <f>財源情報明細!F7</f>
        <v>17000000</v>
      </c>
      <c r="I122" s="220">
        <f>財源情報明細!G7</f>
        <v>0</v>
      </c>
    </row>
    <row r="123" spans="2:10" s="1" customFormat="1" ht="12">
      <c r="C123" s="224" t="s">
        <v>2</v>
      </c>
      <c r="D123" s="225"/>
      <c r="E123" s="220">
        <f>財源情報明細!C8</f>
        <v>0</v>
      </c>
      <c r="F123" s="220">
        <f>財源情報明細!D8</f>
        <v>0</v>
      </c>
      <c r="G123" s="220">
        <f>財源情報明細!E8</f>
        <v>0</v>
      </c>
      <c r="H123" s="220">
        <f>財源情報明細!F8</f>
        <v>0</v>
      </c>
      <c r="I123" s="220">
        <f>財源情報明細!G8</f>
        <v>0</v>
      </c>
    </row>
    <row r="124" spans="2:10" s="1" customFormat="1" ht="12">
      <c r="C124" s="230" t="s">
        <v>7</v>
      </c>
      <c r="D124" s="230"/>
      <c r="E124" s="220">
        <f>財源情報明細!C9</f>
        <v>194076419</v>
      </c>
      <c r="F124" s="220">
        <f>財源情報明細!D9</f>
        <v>0</v>
      </c>
      <c r="G124" s="220">
        <f>財源情報明細!E9</f>
        <v>0</v>
      </c>
      <c r="H124" s="220">
        <f>財源情報明細!F9</f>
        <v>157609945</v>
      </c>
      <c r="I124" s="220">
        <f>財源情報明細!G9</f>
        <v>36466474</v>
      </c>
    </row>
    <row r="125" spans="2:10" s="1" customFormat="1" ht="12"/>
    <row r="126" spans="2:10" ht="19.5" customHeight="1">
      <c r="B126" s="200" t="s">
        <v>156</v>
      </c>
      <c r="D126" s="200"/>
      <c r="E126" s="200"/>
      <c r="F126" s="200"/>
      <c r="G126" s="202"/>
      <c r="H126" s="202"/>
      <c r="I126" s="202"/>
      <c r="J126" s="202"/>
    </row>
    <row r="127" spans="2:10" ht="16.5" customHeight="1">
      <c r="B127" s="200" t="s">
        <v>157</v>
      </c>
      <c r="D127" s="200"/>
      <c r="E127" s="200"/>
      <c r="F127" s="200"/>
      <c r="G127" s="200"/>
      <c r="H127" s="200"/>
      <c r="I127" s="200"/>
      <c r="J127" s="200"/>
    </row>
    <row r="128" spans="2:10" ht="37.5" customHeight="1">
      <c r="C128" s="231"/>
      <c r="D128" s="232"/>
      <c r="E128" s="60" t="s">
        <v>244</v>
      </c>
    </row>
    <row r="129" spans="3:5" s="1" customFormat="1" ht="12">
      <c r="C129" s="226" t="s">
        <v>158</v>
      </c>
      <c r="D129" s="227"/>
      <c r="E129" s="220">
        <f>資金明細!C5</f>
        <v>0</v>
      </c>
    </row>
    <row r="130" spans="3:5" s="1" customFormat="1" ht="12">
      <c r="C130" s="226" t="s">
        <v>245</v>
      </c>
      <c r="D130" s="227"/>
      <c r="E130" s="220">
        <f>資金明細!C6</f>
        <v>2625318</v>
      </c>
    </row>
    <row r="131" spans="3:5" s="1" customFormat="1" ht="12">
      <c r="C131" s="226" t="s">
        <v>246</v>
      </c>
      <c r="D131" s="227"/>
      <c r="E131" s="220">
        <f>資金明細!C7</f>
        <v>0</v>
      </c>
    </row>
    <row r="132" spans="3:5" s="1" customFormat="1" ht="12">
      <c r="C132" s="228" t="s">
        <v>7</v>
      </c>
      <c r="D132" s="229"/>
      <c r="E132" s="220">
        <f>資金明細!C8</f>
        <v>2625318</v>
      </c>
    </row>
    <row r="133" spans="3:5" s="1" customFormat="1" ht="12"/>
    <row r="134" spans="3:5" s="1" customFormat="1" ht="12"/>
    <row r="135" spans="3:5" s="1" customFormat="1" ht="12"/>
    <row r="136" spans="3:5" s="1" customFormat="1" ht="12"/>
    <row r="137" spans="3:5" s="1" customFormat="1" ht="12"/>
    <row r="138" spans="3:5" s="1" customFormat="1" ht="12"/>
    <row r="139" spans="3:5" s="1" customFormat="1" ht="12"/>
    <row r="140" spans="3:5" s="1" customFormat="1" ht="12"/>
    <row r="141" spans="3:5" s="1" customFormat="1" ht="12"/>
    <row r="142" spans="3:5" s="1" customFormat="1" ht="12"/>
    <row r="143" spans="3:5" s="1" customFormat="1" ht="12"/>
    <row r="144" spans="3:5" s="1" customFormat="1" ht="12"/>
    <row r="145" s="1" customFormat="1" ht="12"/>
    <row r="146" s="1" customFormat="1" ht="12"/>
    <row r="147" s="1" customFormat="1" ht="12"/>
    <row r="148" s="1" customFormat="1" ht="12"/>
    <row r="149" s="1" customFormat="1" ht="12"/>
    <row r="150" s="1" customFormat="1" ht="12"/>
    <row r="151" s="1" customFormat="1" ht="12"/>
    <row r="152" s="1" customFormat="1" ht="12"/>
    <row r="153" s="1" customFormat="1" ht="12"/>
    <row r="154" s="1" customFormat="1" ht="12"/>
    <row r="155" s="1" customFormat="1" ht="12"/>
    <row r="156" s="1" customFormat="1" ht="12"/>
    <row r="157" s="1" customFormat="1" ht="12"/>
    <row r="158" s="1" customFormat="1" ht="12"/>
    <row r="159" s="1" customFormat="1" ht="12"/>
    <row r="160" s="1" customFormat="1" ht="12"/>
    <row r="161" s="1" customFormat="1" ht="12"/>
    <row r="162" s="1" customFormat="1" ht="12"/>
    <row r="163" s="1" customFormat="1" ht="12"/>
    <row r="164" s="1" customFormat="1" ht="12"/>
    <row r="165" s="1" customFormat="1" ht="12"/>
    <row r="166" s="1" customFormat="1" ht="12"/>
    <row r="167" s="1" customFormat="1" ht="12"/>
    <row r="168" s="1" customFormat="1" ht="12"/>
    <row r="169" s="1" customFormat="1" ht="12"/>
    <row r="170" s="1" customFormat="1" ht="12"/>
    <row r="171" s="1" customFormat="1" ht="12"/>
    <row r="172" s="1" customFormat="1" ht="12"/>
    <row r="173" s="1" customFormat="1" ht="12"/>
    <row r="174" s="1" customFormat="1" ht="12"/>
    <row r="175" s="1" customFormat="1" ht="12"/>
    <row r="176" s="1" customFormat="1" ht="12"/>
    <row r="177" s="1" customFormat="1" ht="12"/>
    <row r="178" s="1" customFormat="1" ht="12"/>
    <row r="179" s="1" customFormat="1" ht="12"/>
    <row r="180" s="1" customFormat="1" ht="12"/>
    <row r="181" s="1" customFormat="1" ht="12"/>
    <row r="182" s="1" customFormat="1" ht="12"/>
    <row r="183" s="1" customFormat="1" ht="12"/>
    <row r="184" s="1" customFormat="1" ht="12"/>
    <row r="185" s="1" customFormat="1" ht="12"/>
  </sheetData>
  <sheetProtection sheet="1" objects="1" scenarios="1"/>
  <mergeCells count="93"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32:D32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60:D60"/>
    <mergeCell ref="C45:D45"/>
    <mergeCell ref="C46:D46"/>
    <mergeCell ref="C49:F49"/>
    <mergeCell ref="C50:F50"/>
    <mergeCell ref="C51:F51"/>
    <mergeCell ref="C52:F52"/>
    <mergeCell ref="C53:F53"/>
    <mergeCell ref="C56:D56"/>
    <mergeCell ref="C57:D57"/>
    <mergeCell ref="C58:D58"/>
    <mergeCell ref="C59:D59"/>
    <mergeCell ref="C82:D82"/>
    <mergeCell ref="C63:D63"/>
    <mergeCell ref="C64:D64"/>
    <mergeCell ref="C65:D65"/>
    <mergeCell ref="C68:D68"/>
    <mergeCell ref="C69:D69"/>
    <mergeCell ref="C72:D72"/>
    <mergeCell ref="C73:D73"/>
    <mergeCell ref="C75:D75"/>
    <mergeCell ref="C76:D76"/>
    <mergeCell ref="C77:D77"/>
    <mergeCell ref="C81:D81"/>
    <mergeCell ref="C100:D100"/>
    <mergeCell ref="C83:D83"/>
    <mergeCell ref="C86:D86"/>
    <mergeCell ref="C87:D87"/>
    <mergeCell ref="C90:D90"/>
    <mergeCell ref="C91:D91"/>
    <mergeCell ref="C92:D92"/>
    <mergeCell ref="C95:D95"/>
    <mergeCell ref="C96:D96"/>
    <mergeCell ref="C97:D97"/>
    <mergeCell ref="C98:D98"/>
    <mergeCell ref="C99:D99"/>
    <mergeCell ref="F118:I118"/>
    <mergeCell ref="C101:D101"/>
    <mergeCell ref="C105:D105"/>
    <mergeCell ref="C106:D106"/>
    <mergeCell ref="C110:D110"/>
    <mergeCell ref="C111:D111"/>
    <mergeCell ref="C112:D112"/>
    <mergeCell ref="C113:D113"/>
    <mergeCell ref="C114:D114"/>
    <mergeCell ref="C115:D115"/>
    <mergeCell ref="C118:D119"/>
    <mergeCell ref="E118:E119"/>
    <mergeCell ref="C130:D130"/>
    <mergeCell ref="C131:D131"/>
    <mergeCell ref="C132:D132"/>
    <mergeCell ref="C120:D120"/>
    <mergeCell ref="C121:D121"/>
    <mergeCell ref="C122:D122"/>
    <mergeCell ref="C124:D124"/>
    <mergeCell ref="C128:D128"/>
    <mergeCell ref="C129:D129"/>
  </mergeCells>
  <phoneticPr fontId="3"/>
  <pageMargins left="0" right="0" top="0" bottom="0" header="0.31496062992125984" footer="0.31496062992125984"/>
  <pageSetup paperSize="9" scale="80" fitToWidth="0" fitToHeight="0" orientation="landscape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12"/>
  <sheetViews>
    <sheetView zoomScaleNormal="100" zoomScaleSheetLayoutView="100" workbookViewId="0">
      <selection activeCell="E6" sqref="E6"/>
    </sheetView>
  </sheetViews>
  <sheetFormatPr defaultRowHeight="13.5"/>
  <cols>
    <col min="1" max="1" width="5.625" customWidth="1"/>
    <col min="2" max="3" width="27.5" customWidth="1"/>
    <col min="4" max="4" width="25" customWidth="1"/>
    <col min="5" max="5" width="15" customWidth="1"/>
    <col min="6" max="6" width="18.875" customWidth="1"/>
    <col min="7" max="7" width="5.625" customWidth="1"/>
    <col min="8" max="8" width="1.5" customWidth="1"/>
  </cols>
  <sheetData>
    <row r="1" spans="1:7" ht="33.75" customHeight="1"/>
    <row r="2" spans="1:7" ht="33.75" customHeight="1">
      <c r="A2" s="3"/>
      <c r="B2" s="154" t="s">
        <v>126</v>
      </c>
      <c r="C2" s="3"/>
      <c r="D2" s="3"/>
      <c r="E2" s="3"/>
      <c r="F2" s="3"/>
      <c r="G2" s="3"/>
    </row>
    <row r="3" spans="1:7" ht="22.5" customHeight="1">
      <c r="A3" s="3"/>
      <c r="B3" s="132" t="s">
        <v>127</v>
      </c>
      <c r="C3" s="26"/>
      <c r="D3" s="3"/>
      <c r="E3" s="3"/>
      <c r="F3" s="136" t="s">
        <v>164</v>
      </c>
      <c r="G3" s="3"/>
    </row>
    <row r="4" spans="1:7" ht="26.25" customHeight="1">
      <c r="A4" s="3"/>
      <c r="B4" s="112" t="s">
        <v>15</v>
      </c>
      <c r="C4" s="112" t="s">
        <v>128</v>
      </c>
      <c r="D4" s="112" t="s">
        <v>129</v>
      </c>
      <c r="E4" s="135" t="s">
        <v>130</v>
      </c>
      <c r="F4" s="112" t="s">
        <v>131</v>
      </c>
      <c r="G4" s="3"/>
    </row>
    <row r="5" spans="1:7" ht="26.25" customHeight="1">
      <c r="A5" s="3"/>
      <c r="B5" s="291" t="s">
        <v>132</v>
      </c>
      <c r="C5" s="134"/>
      <c r="D5" s="134"/>
      <c r="E5" s="137">
        <v>0</v>
      </c>
      <c r="F5" s="134"/>
      <c r="G5" s="3"/>
    </row>
    <row r="6" spans="1:7" ht="26.25" customHeight="1">
      <c r="A6" s="3"/>
      <c r="B6" s="291"/>
      <c r="C6" s="135" t="s">
        <v>133</v>
      </c>
      <c r="D6" s="133"/>
      <c r="E6" s="138">
        <f>SUBTOTAL(9,E5:E5)</f>
        <v>0</v>
      </c>
      <c r="F6" s="133"/>
      <c r="G6" s="3"/>
    </row>
    <row r="7" spans="1:7" ht="26.25" customHeight="1">
      <c r="A7" s="3"/>
      <c r="B7" s="292" t="s">
        <v>134</v>
      </c>
      <c r="C7" s="134" t="s">
        <v>196</v>
      </c>
      <c r="D7" s="134" t="s">
        <v>197</v>
      </c>
      <c r="E7" s="138">
        <v>36792</v>
      </c>
      <c r="F7" s="134"/>
      <c r="G7" s="3"/>
    </row>
    <row r="8" spans="1:7" ht="26.25" customHeight="1">
      <c r="A8" s="3"/>
      <c r="B8" s="292"/>
      <c r="C8" s="134" t="s">
        <v>193</v>
      </c>
      <c r="D8" s="134"/>
      <c r="E8" s="138">
        <v>26500</v>
      </c>
      <c r="F8" s="134"/>
      <c r="G8" s="3"/>
    </row>
    <row r="9" spans="1:7" ht="26.25" customHeight="1">
      <c r="A9" s="3"/>
      <c r="B9" s="292"/>
      <c r="C9" s="112" t="s">
        <v>133</v>
      </c>
      <c r="D9" s="133"/>
      <c r="E9" s="138">
        <f>SUBTOTAL(9,E7:E8)</f>
        <v>63292</v>
      </c>
      <c r="F9" s="133"/>
      <c r="G9" s="3"/>
    </row>
    <row r="10" spans="1:7" ht="26.25" customHeight="1">
      <c r="A10" s="3"/>
      <c r="B10" s="112" t="s">
        <v>40</v>
      </c>
      <c r="C10" s="133"/>
      <c r="D10" s="133"/>
      <c r="E10" s="116">
        <f>SUBTOTAL(9,E5:E9)</f>
        <v>63292</v>
      </c>
      <c r="F10" s="133"/>
      <c r="G10" s="3"/>
    </row>
    <row r="11" spans="1:7" ht="33.75" customHeight="1">
      <c r="A11" s="3"/>
      <c r="B11" s="3"/>
      <c r="C11" s="3"/>
      <c r="D11" s="3"/>
      <c r="E11" s="3"/>
      <c r="F11" s="3"/>
      <c r="G11" s="3"/>
    </row>
    <row r="12" spans="1:7" ht="12" customHeight="1"/>
  </sheetData>
  <mergeCells count="2">
    <mergeCell ref="B5:B6"/>
    <mergeCell ref="B7:B9"/>
  </mergeCells>
  <phoneticPr fontId="3"/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I19"/>
  <sheetViews>
    <sheetView view="pageBreakPreview" zoomScaleNormal="100" zoomScaleSheetLayoutView="100" workbookViewId="0">
      <selection activeCell="F10" sqref="F10"/>
    </sheetView>
  </sheetViews>
  <sheetFormatPr defaultRowHeight="13.5"/>
  <cols>
    <col min="1" max="1" width="5.625" customWidth="1"/>
    <col min="2" max="3" width="13.125" customWidth="1"/>
    <col min="4" max="4" width="8.875" customWidth="1"/>
    <col min="5" max="5" width="18.875" customWidth="1"/>
    <col min="6" max="6" width="15" customWidth="1"/>
    <col min="7" max="7" width="5.625" customWidth="1"/>
    <col min="8" max="8" width="16.875" customWidth="1"/>
    <col min="9" max="9" width="12.875" bestFit="1" customWidth="1"/>
  </cols>
  <sheetData>
    <row r="1" spans="2:9" ht="33.75" customHeight="1"/>
    <row r="2" spans="2:9" ht="33.75" customHeight="1">
      <c r="B2" s="258" t="s">
        <v>135</v>
      </c>
      <c r="C2" s="258"/>
      <c r="D2" s="258"/>
      <c r="E2" s="258"/>
      <c r="F2" s="258"/>
    </row>
    <row r="3" spans="2:9" ht="22.5" customHeight="1">
      <c r="B3" s="70" t="s">
        <v>136</v>
      </c>
      <c r="F3" s="115" t="s">
        <v>164</v>
      </c>
    </row>
    <row r="4" spans="2:9" ht="22.5" customHeight="1">
      <c r="B4" s="139" t="s">
        <v>137</v>
      </c>
      <c r="C4" s="140" t="s">
        <v>119</v>
      </c>
      <c r="D4" s="141" t="s">
        <v>138</v>
      </c>
      <c r="E4" s="141"/>
      <c r="F4" s="142" t="s">
        <v>0</v>
      </c>
    </row>
    <row r="5" spans="2:9" ht="22.5" customHeight="1">
      <c r="B5" s="293" t="s">
        <v>139</v>
      </c>
      <c r="C5" s="296" t="s">
        <v>8</v>
      </c>
      <c r="D5" s="143" t="s">
        <v>140</v>
      </c>
      <c r="E5" s="144"/>
      <c r="F5" s="77">
        <v>0</v>
      </c>
    </row>
    <row r="6" spans="2:9" ht="22.5" customHeight="1">
      <c r="B6" s="294"/>
      <c r="C6" s="297"/>
      <c r="D6" s="143" t="s">
        <v>141</v>
      </c>
      <c r="E6" s="144"/>
      <c r="F6" s="77">
        <v>0</v>
      </c>
    </row>
    <row r="7" spans="2:9" ht="22.5" customHeight="1">
      <c r="B7" s="294"/>
      <c r="C7" s="297"/>
      <c r="D7" s="143" t="s">
        <v>142</v>
      </c>
      <c r="E7" s="144"/>
      <c r="F7" s="77">
        <v>0</v>
      </c>
    </row>
    <row r="8" spans="2:9" ht="22.5" customHeight="1">
      <c r="B8" s="294"/>
      <c r="C8" s="297"/>
      <c r="D8" s="145" t="s">
        <v>167</v>
      </c>
      <c r="E8" s="144"/>
      <c r="F8" s="77">
        <v>0</v>
      </c>
      <c r="H8" s="67"/>
    </row>
    <row r="9" spans="2:9" ht="22.5" customHeight="1">
      <c r="B9" s="294"/>
      <c r="C9" s="297"/>
      <c r="D9" s="145" t="s">
        <v>200</v>
      </c>
      <c r="E9" s="144"/>
      <c r="F9" s="77">
        <v>156405000</v>
      </c>
      <c r="H9" s="66"/>
      <c r="I9" s="66"/>
    </row>
    <row r="10" spans="2:9" ht="22.5" customHeight="1">
      <c r="B10" s="294"/>
      <c r="C10" s="298"/>
      <c r="D10" s="299" t="s">
        <v>143</v>
      </c>
      <c r="E10" s="300"/>
      <c r="F10" s="77">
        <f>SUBTOTAL(9,F5:F9)</f>
        <v>156405000</v>
      </c>
    </row>
    <row r="11" spans="2:9" ht="22.5" customHeight="1">
      <c r="B11" s="294"/>
      <c r="C11" s="301" t="s">
        <v>9</v>
      </c>
      <c r="D11" s="303" t="s">
        <v>144</v>
      </c>
      <c r="E11" s="144" t="s">
        <v>145</v>
      </c>
      <c r="F11" s="77">
        <v>0</v>
      </c>
    </row>
    <row r="12" spans="2:9" ht="22.5" customHeight="1">
      <c r="B12" s="294"/>
      <c r="C12" s="302"/>
      <c r="D12" s="304"/>
      <c r="E12" s="144" t="s">
        <v>173</v>
      </c>
      <c r="F12" s="77">
        <v>0</v>
      </c>
    </row>
    <row r="13" spans="2:9" ht="22.5" customHeight="1">
      <c r="B13" s="294"/>
      <c r="C13" s="297"/>
      <c r="D13" s="305"/>
      <c r="E13" s="146" t="s">
        <v>133</v>
      </c>
      <c r="F13" s="77">
        <f>SUBTOTAL(9,F11:F12)</f>
        <v>0</v>
      </c>
    </row>
    <row r="14" spans="2:9" ht="22.5" customHeight="1">
      <c r="B14" s="294"/>
      <c r="C14" s="297"/>
      <c r="D14" s="303" t="s">
        <v>146</v>
      </c>
      <c r="E14" s="144" t="s">
        <v>145</v>
      </c>
      <c r="F14" s="77">
        <v>0</v>
      </c>
    </row>
    <row r="15" spans="2:9" ht="22.5" customHeight="1">
      <c r="B15" s="294"/>
      <c r="C15" s="297"/>
      <c r="D15" s="304"/>
      <c r="E15" s="144" t="s">
        <v>173</v>
      </c>
      <c r="F15" s="77">
        <v>0</v>
      </c>
    </row>
    <row r="16" spans="2:9" ht="22.5" customHeight="1">
      <c r="B16" s="294"/>
      <c r="C16" s="297"/>
      <c r="D16" s="305"/>
      <c r="E16" s="146" t="s">
        <v>133</v>
      </c>
      <c r="F16" s="77">
        <f>SUBTOTAL(9,F14:F15)</f>
        <v>0</v>
      </c>
    </row>
    <row r="17" spans="2:6" ht="22.5" customHeight="1">
      <c r="B17" s="294"/>
      <c r="C17" s="298"/>
      <c r="D17" s="299" t="s">
        <v>143</v>
      </c>
      <c r="E17" s="300"/>
      <c r="F17" s="77">
        <f>SUBTOTAL(9,F11:F16)</f>
        <v>0</v>
      </c>
    </row>
    <row r="18" spans="2:6" ht="22.5" customHeight="1">
      <c r="B18" s="295"/>
      <c r="C18" s="306" t="s">
        <v>7</v>
      </c>
      <c r="D18" s="307"/>
      <c r="E18" s="308"/>
      <c r="F18" s="147">
        <f>SUBTOTAL(9,F5:F17)</f>
        <v>156405000</v>
      </c>
    </row>
    <row r="19" spans="2:6" ht="33.75" customHeight="1"/>
  </sheetData>
  <mergeCells count="9">
    <mergeCell ref="B2:F2"/>
    <mergeCell ref="B5:B18"/>
    <mergeCell ref="C5:C10"/>
    <mergeCell ref="D10:E10"/>
    <mergeCell ref="C11:C17"/>
    <mergeCell ref="D11:D13"/>
    <mergeCell ref="D14:D16"/>
    <mergeCell ref="D17:E17"/>
    <mergeCell ref="C18:E18"/>
  </mergeCells>
  <phoneticPr fontId="3"/>
  <pageMargins left="0" right="0" top="0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K15"/>
  <sheetViews>
    <sheetView view="pageBreakPreview" zoomScaleNormal="100" zoomScaleSheetLayoutView="100" workbookViewId="0">
      <selection activeCell="I9" sqref="I9"/>
    </sheetView>
  </sheetViews>
  <sheetFormatPr defaultRowHeight="13.5"/>
  <cols>
    <col min="1" max="1" width="5.625" style="27" customWidth="1"/>
    <col min="2" max="2" width="25" style="27" customWidth="1"/>
    <col min="3" max="7" width="15" style="27" customWidth="1"/>
    <col min="8" max="8" width="5.625" style="27" customWidth="1"/>
    <col min="9" max="9" width="18.875" style="191" bestFit="1" customWidth="1"/>
    <col min="10" max="10" width="10.5" style="197" bestFit="1" customWidth="1"/>
  </cols>
  <sheetData>
    <row r="1" spans="1:11" s="27" customFormat="1" ht="33.75" customHeight="1">
      <c r="I1" s="191"/>
      <c r="J1" s="195"/>
    </row>
    <row r="2" spans="1:11" s="27" customFormat="1" ht="22.5" customHeight="1">
      <c r="B2" s="311" t="s">
        <v>147</v>
      </c>
      <c r="C2" s="312"/>
      <c r="D2" s="312"/>
      <c r="E2" s="313" t="s">
        <v>164</v>
      </c>
      <c r="F2" s="313"/>
      <c r="G2" s="313"/>
      <c r="I2" s="191"/>
      <c r="J2" s="195"/>
    </row>
    <row r="3" spans="1:11" s="27" customFormat="1" ht="24.95" customHeight="1">
      <c r="B3" s="314" t="s">
        <v>15</v>
      </c>
      <c r="C3" s="314" t="s">
        <v>130</v>
      </c>
      <c r="D3" s="315" t="s">
        <v>148</v>
      </c>
      <c r="E3" s="314"/>
      <c r="F3" s="314"/>
      <c r="G3" s="314"/>
      <c r="I3" s="191"/>
      <c r="J3" s="195"/>
    </row>
    <row r="4" spans="1:11" s="28" customFormat="1" ht="27.95" customHeight="1">
      <c r="B4" s="314"/>
      <c r="C4" s="314"/>
      <c r="D4" s="29" t="s">
        <v>149</v>
      </c>
      <c r="E4" s="30" t="s">
        <v>150</v>
      </c>
      <c r="F4" s="30" t="s">
        <v>151</v>
      </c>
      <c r="G4" s="30" t="s">
        <v>152</v>
      </c>
      <c r="I4" s="192"/>
      <c r="J4" s="196"/>
    </row>
    <row r="5" spans="1:11" s="27" customFormat="1" ht="30" customHeight="1">
      <c r="B5" s="148" t="s">
        <v>153</v>
      </c>
      <c r="C5" s="166">
        <v>177076419</v>
      </c>
      <c r="D5" s="167">
        <v>0</v>
      </c>
      <c r="E5" s="168">
        <v>0</v>
      </c>
      <c r="F5" s="168">
        <f>C5-D5-E5-G5</f>
        <v>140609945</v>
      </c>
      <c r="G5" s="168">
        <f>J9</f>
        <v>36466474</v>
      </c>
      <c r="I5" s="193" t="s">
        <v>194</v>
      </c>
      <c r="J5" s="195">
        <v>32110326</v>
      </c>
      <c r="K5" s="34"/>
    </row>
    <row r="6" spans="1:11" s="27" customFormat="1" ht="30" customHeight="1">
      <c r="B6" s="148" t="s">
        <v>154</v>
      </c>
      <c r="C6" s="166">
        <v>0</v>
      </c>
      <c r="D6" s="169">
        <v>0</v>
      </c>
      <c r="E6" s="170">
        <v>0</v>
      </c>
      <c r="F6" s="168">
        <f>C6-D6-E6-G6</f>
        <v>0</v>
      </c>
      <c r="G6" s="168">
        <v>0</v>
      </c>
      <c r="I6" s="191" t="s">
        <v>198</v>
      </c>
      <c r="J6" s="195">
        <v>4313000</v>
      </c>
    </row>
    <row r="7" spans="1:11" s="27" customFormat="1" ht="30" customHeight="1">
      <c r="B7" s="148" t="s">
        <v>155</v>
      </c>
      <c r="C7" s="171">
        <v>17000000</v>
      </c>
      <c r="D7" s="151">
        <v>0</v>
      </c>
      <c r="E7" s="151">
        <v>0</v>
      </c>
      <c r="F7" s="168">
        <f>C7-D7-E7-G7</f>
        <v>17000000</v>
      </c>
      <c r="G7" s="168">
        <v>0</v>
      </c>
      <c r="I7" s="193" t="s">
        <v>195</v>
      </c>
      <c r="J7" s="195">
        <v>3623</v>
      </c>
    </row>
    <row r="8" spans="1:11" s="27" customFormat="1" ht="30" customHeight="1">
      <c r="B8" s="148" t="s">
        <v>125</v>
      </c>
      <c r="C8" s="151">
        <v>0</v>
      </c>
      <c r="D8" s="151">
        <v>0</v>
      </c>
      <c r="E8" s="151">
        <v>0</v>
      </c>
      <c r="F8" s="151">
        <f>C8-D8-E8-G8</f>
        <v>0</v>
      </c>
      <c r="G8" s="168">
        <v>0</v>
      </c>
      <c r="I8" s="193" t="s">
        <v>247</v>
      </c>
      <c r="J8" s="195">
        <v>39525</v>
      </c>
    </row>
    <row r="9" spans="1:11" s="27" customFormat="1" ht="30" customHeight="1">
      <c r="B9" s="149" t="s">
        <v>40</v>
      </c>
      <c r="C9" s="152">
        <f>SUM(C5:C8)</f>
        <v>194076419</v>
      </c>
      <c r="D9" s="153">
        <f t="shared" ref="D9:G9" si="0">SUM(D5:D8)</f>
        <v>0</v>
      </c>
      <c r="E9" s="152">
        <f t="shared" si="0"/>
        <v>0</v>
      </c>
      <c r="F9" s="150">
        <f>C9-D9-E9-G9</f>
        <v>157609945</v>
      </c>
      <c r="G9" s="152">
        <f t="shared" si="0"/>
        <v>36466474</v>
      </c>
      <c r="I9" s="193"/>
      <c r="J9" s="195">
        <f>SUM(J5:J8)</f>
        <v>36466474</v>
      </c>
    </row>
    <row r="10" spans="1:11" s="31" customFormat="1" ht="33.75" customHeight="1">
      <c r="I10" s="193"/>
      <c r="J10" s="195"/>
    </row>
    <row r="11" spans="1:11" s="31" customFormat="1" ht="21.75" customHeight="1">
      <c r="I11" s="194"/>
      <c r="J11" s="195"/>
    </row>
    <row r="12" spans="1:11">
      <c r="A12" s="31"/>
      <c r="B12" s="309"/>
      <c r="C12" s="310"/>
      <c r="D12" s="310"/>
      <c r="E12" s="310"/>
      <c r="F12" s="310"/>
      <c r="G12" s="310"/>
      <c r="H12" s="31"/>
      <c r="I12" s="194"/>
    </row>
    <row r="13" spans="1:11">
      <c r="A13" s="31"/>
      <c r="B13" s="32"/>
      <c r="C13" s="32"/>
      <c r="D13" s="32"/>
      <c r="E13" s="32"/>
      <c r="F13" s="32"/>
      <c r="G13" s="32"/>
      <c r="H13" s="31"/>
      <c r="I13" s="194"/>
    </row>
    <row r="14" spans="1:11">
      <c r="B14" s="33"/>
      <c r="C14" s="32"/>
      <c r="D14" s="33"/>
      <c r="E14" s="33"/>
      <c r="F14" s="33"/>
      <c r="G14" s="33"/>
    </row>
    <row r="15" spans="1:11">
      <c r="A15" s="28"/>
      <c r="B15" s="28"/>
      <c r="C15" s="28"/>
      <c r="D15" s="28"/>
      <c r="E15" s="28"/>
      <c r="F15" s="28"/>
      <c r="G15" s="28"/>
      <c r="H15" s="28"/>
      <c r="I15" s="192"/>
    </row>
  </sheetData>
  <mergeCells count="6">
    <mergeCell ref="B12:G12"/>
    <mergeCell ref="B2:D2"/>
    <mergeCell ref="E2:G2"/>
    <mergeCell ref="B3:B4"/>
    <mergeCell ref="C3:C4"/>
    <mergeCell ref="D3:G3"/>
  </mergeCells>
  <phoneticPr fontId="3"/>
  <pageMargins left="0" right="0" top="0" bottom="0" header="0.31496062992125984" footer="0.31496062992125984"/>
  <pageSetup paperSize="9" scale="9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D9"/>
  <sheetViews>
    <sheetView view="pageBreakPreview" zoomScaleNormal="178" zoomScaleSheetLayoutView="100" workbookViewId="0">
      <selection activeCell="C7" sqref="C7"/>
    </sheetView>
  </sheetViews>
  <sheetFormatPr defaultRowHeight="13.5"/>
  <cols>
    <col min="1" max="1" width="5.625" customWidth="1"/>
    <col min="2" max="2" width="37.5" customWidth="1"/>
    <col min="3" max="3" width="18.875" customWidth="1"/>
    <col min="4" max="4" width="15.625" customWidth="1"/>
  </cols>
  <sheetData>
    <row r="1" spans="1:4" ht="33.75" customHeight="1"/>
    <row r="2" spans="1:4" ht="33.75" customHeight="1">
      <c r="B2" s="258" t="s">
        <v>156</v>
      </c>
      <c r="C2" s="258"/>
    </row>
    <row r="3" spans="1:4" ht="22.5" customHeight="1">
      <c r="B3" s="72" t="s">
        <v>157</v>
      </c>
      <c r="C3" s="115" t="s">
        <v>164</v>
      </c>
    </row>
    <row r="4" spans="1:4" ht="22.5" customHeight="1">
      <c r="A4" s="3"/>
      <c r="B4" s="68" t="s">
        <v>49</v>
      </c>
      <c r="C4" s="68" t="s">
        <v>123</v>
      </c>
    </row>
    <row r="5" spans="1:4" ht="22.5" customHeight="1">
      <c r="A5" s="3"/>
      <c r="B5" s="71" t="s">
        <v>158</v>
      </c>
      <c r="C5" s="73">
        <v>0</v>
      </c>
    </row>
    <row r="6" spans="1:4" ht="22.5" customHeight="1">
      <c r="A6" s="3"/>
      <c r="B6" s="71" t="s">
        <v>159</v>
      </c>
      <c r="C6" s="73">
        <v>2625318</v>
      </c>
      <c r="D6" s="61"/>
    </row>
    <row r="7" spans="1:4" ht="22.5" customHeight="1">
      <c r="A7" s="3"/>
      <c r="B7" s="71" t="s">
        <v>160</v>
      </c>
      <c r="C7" s="73">
        <v>0</v>
      </c>
    </row>
    <row r="8" spans="1:4" ht="22.5" customHeight="1">
      <c r="A8" s="3"/>
      <c r="B8" s="69" t="s">
        <v>7</v>
      </c>
      <c r="C8" s="73">
        <f>SUM(C5:C7)</f>
        <v>2625318</v>
      </c>
    </row>
    <row r="9" spans="1:4" ht="60" customHeight="1"/>
  </sheetData>
  <mergeCells count="1">
    <mergeCell ref="B2:C2"/>
  </mergeCells>
  <phoneticPr fontId="3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N49"/>
  <sheetViews>
    <sheetView tabSelected="1" zoomScaleNormal="100" zoomScaleSheetLayoutView="100" workbookViewId="0">
      <selection activeCell="F24" sqref="F24"/>
    </sheetView>
  </sheetViews>
  <sheetFormatPr defaultRowHeight="13.5"/>
  <cols>
    <col min="1" max="1" width="4.875" customWidth="1"/>
    <col min="2" max="2" width="0.875" customWidth="1"/>
    <col min="3" max="3" width="3.875" customWidth="1"/>
    <col min="4" max="4" width="16.875" customWidth="1"/>
    <col min="5" max="12" width="16.125" customWidth="1"/>
    <col min="13" max="13" width="0.625" customWidth="1"/>
    <col min="14" max="14" width="0.375" customWidth="1"/>
  </cols>
  <sheetData>
    <row r="1" spans="2:13" ht="18.75" customHeight="1">
      <c r="B1" s="257" t="s">
        <v>10</v>
      </c>
      <c r="C1" s="258"/>
      <c r="D1" s="258"/>
      <c r="E1" s="258"/>
    </row>
    <row r="2" spans="2:13" ht="24" customHeight="1">
      <c r="B2" s="259" t="s">
        <v>11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2:13" ht="19.5" customHeight="1">
      <c r="B3" s="257" t="s">
        <v>12</v>
      </c>
      <c r="C3" s="258"/>
      <c r="D3" s="258"/>
      <c r="E3" s="258"/>
      <c r="F3" s="258"/>
      <c r="G3" s="2"/>
      <c r="H3" s="2"/>
      <c r="I3" s="2"/>
      <c r="J3" s="2"/>
      <c r="K3" s="2"/>
      <c r="L3" s="2"/>
    </row>
    <row r="4" spans="2:13" ht="16.5" customHeight="1">
      <c r="B4" s="257" t="s">
        <v>13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2:13" ht="20.25" customHeight="1">
      <c r="B5" s="3"/>
      <c r="C5" s="79" t="s">
        <v>14</v>
      </c>
      <c r="D5" s="79"/>
      <c r="E5" s="75"/>
      <c r="F5" s="55"/>
      <c r="G5" s="4"/>
      <c r="H5" s="4"/>
      <c r="I5" s="4"/>
      <c r="J5" s="4"/>
      <c r="K5" s="78" t="s">
        <v>164</v>
      </c>
      <c r="L5" s="4"/>
      <c r="M5" s="3"/>
    </row>
    <row r="6" spans="2:13" ht="37.5" customHeight="1">
      <c r="B6" s="3"/>
      <c r="C6" s="242" t="s">
        <v>15</v>
      </c>
      <c r="D6" s="242"/>
      <c r="E6" s="35" t="s">
        <v>16</v>
      </c>
      <c r="F6" s="35" t="s">
        <v>17</v>
      </c>
      <c r="G6" s="35" t="s">
        <v>18</v>
      </c>
      <c r="H6" s="35" t="s">
        <v>201</v>
      </c>
      <c r="I6" s="68" t="s">
        <v>174</v>
      </c>
      <c r="J6" s="36" t="s">
        <v>175</v>
      </c>
      <c r="K6" s="76" t="s">
        <v>176</v>
      </c>
      <c r="L6" s="5"/>
      <c r="M6" s="3"/>
    </row>
    <row r="7" spans="2:13" ht="15" customHeight="1">
      <c r="B7" s="3"/>
      <c r="C7" s="246" t="s">
        <v>19</v>
      </c>
      <c r="D7" s="246"/>
      <c r="E7" s="77">
        <f>SUBTOTAL(9,E8:E16)</f>
        <v>1716484043</v>
      </c>
      <c r="F7" s="77">
        <f t="shared" ref="F7:K7" si="0">SUBTOTAL(9,F8:F16)</f>
        <v>0</v>
      </c>
      <c r="G7" s="77">
        <f t="shared" si="0"/>
        <v>166625</v>
      </c>
      <c r="H7" s="77">
        <f t="shared" si="0"/>
        <v>1716317418</v>
      </c>
      <c r="I7" s="77">
        <f t="shared" si="0"/>
        <v>1440829801</v>
      </c>
      <c r="J7" s="77">
        <f t="shared" si="0"/>
        <v>31661347</v>
      </c>
      <c r="K7" s="77">
        <f t="shared" si="0"/>
        <v>275487617</v>
      </c>
      <c r="L7" s="5"/>
      <c r="M7" s="3"/>
    </row>
    <row r="8" spans="2:13" ht="15" customHeight="1">
      <c r="B8" s="3"/>
      <c r="C8" s="246" t="s">
        <v>20</v>
      </c>
      <c r="D8" s="246"/>
      <c r="E8" s="77">
        <v>214487152</v>
      </c>
      <c r="F8" s="77">
        <v>0</v>
      </c>
      <c r="G8" s="77">
        <v>166625</v>
      </c>
      <c r="H8" s="77">
        <f>E8+F8-G8</f>
        <v>214320527</v>
      </c>
      <c r="I8" s="77">
        <v>0</v>
      </c>
      <c r="J8" s="77">
        <v>0</v>
      </c>
      <c r="K8" s="77">
        <f t="shared" ref="K8:K23" si="1">H8-I8</f>
        <v>214320527</v>
      </c>
      <c r="L8" s="5"/>
      <c r="M8" s="3"/>
    </row>
    <row r="9" spans="2:13" ht="15" customHeight="1">
      <c r="B9" s="3"/>
      <c r="C9" s="246" t="s">
        <v>21</v>
      </c>
      <c r="D9" s="246"/>
      <c r="E9" s="77">
        <v>0</v>
      </c>
      <c r="F9" s="77">
        <v>0</v>
      </c>
      <c r="G9" s="77">
        <v>0</v>
      </c>
      <c r="H9" s="77">
        <f t="shared" ref="H9:H23" si="2">E9+F9-G9</f>
        <v>0</v>
      </c>
      <c r="I9" s="77">
        <v>0</v>
      </c>
      <c r="J9" s="77">
        <v>0</v>
      </c>
      <c r="K9" s="77">
        <f t="shared" si="1"/>
        <v>0</v>
      </c>
      <c r="L9" s="5"/>
      <c r="M9" s="3"/>
    </row>
    <row r="10" spans="2:13" ht="15" customHeight="1">
      <c r="B10" s="3"/>
      <c r="C10" s="246" t="s">
        <v>22</v>
      </c>
      <c r="D10" s="246"/>
      <c r="E10" s="77">
        <v>1476939295</v>
      </c>
      <c r="F10" s="77">
        <v>0</v>
      </c>
      <c r="G10" s="77">
        <v>0</v>
      </c>
      <c r="H10" s="77">
        <f t="shared" si="2"/>
        <v>1476939295</v>
      </c>
      <c r="I10" s="77">
        <v>1422455424</v>
      </c>
      <c r="J10" s="77">
        <v>30972091</v>
      </c>
      <c r="K10" s="77">
        <f t="shared" si="1"/>
        <v>54483871</v>
      </c>
      <c r="L10" s="5"/>
      <c r="M10" s="3"/>
    </row>
    <row r="11" spans="2:13" ht="15" customHeight="1">
      <c r="B11" s="3"/>
      <c r="C11" s="246" t="s">
        <v>23</v>
      </c>
      <c r="D11" s="246"/>
      <c r="E11" s="77">
        <v>25057596</v>
      </c>
      <c r="F11" s="77">
        <v>0</v>
      </c>
      <c r="G11" s="77">
        <v>0</v>
      </c>
      <c r="H11" s="77">
        <f t="shared" si="2"/>
        <v>25057596</v>
      </c>
      <c r="I11" s="77">
        <v>18374377</v>
      </c>
      <c r="J11" s="77">
        <v>689256</v>
      </c>
      <c r="K11" s="77">
        <f t="shared" si="1"/>
        <v>6683219</v>
      </c>
      <c r="L11" s="5"/>
      <c r="M11" s="3"/>
    </row>
    <row r="12" spans="2:13" ht="15" customHeight="1">
      <c r="B12" s="3"/>
      <c r="C12" s="247" t="s">
        <v>24</v>
      </c>
      <c r="D12" s="247"/>
      <c r="E12" s="77">
        <v>0</v>
      </c>
      <c r="F12" s="77">
        <v>0</v>
      </c>
      <c r="G12" s="77">
        <v>0</v>
      </c>
      <c r="H12" s="77">
        <f t="shared" si="2"/>
        <v>0</v>
      </c>
      <c r="I12" s="77">
        <v>0</v>
      </c>
      <c r="J12" s="77">
        <v>0</v>
      </c>
      <c r="K12" s="77">
        <f t="shared" si="1"/>
        <v>0</v>
      </c>
      <c r="L12" s="5"/>
      <c r="M12" s="3"/>
    </row>
    <row r="13" spans="2:13" ht="15" customHeight="1">
      <c r="B13" s="3"/>
      <c r="C13" s="247" t="s">
        <v>25</v>
      </c>
      <c r="D13" s="247"/>
      <c r="E13" s="77">
        <v>0</v>
      </c>
      <c r="F13" s="77">
        <v>0</v>
      </c>
      <c r="G13" s="77">
        <v>0</v>
      </c>
      <c r="H13" s="77">
        <f t="shared" si="2"/>
        <v>0</v>
      </c>
      <c r="I13" s="77">
        <v>0</v>
      </c>
      <c r="J13" s="77">
        <v>0</v>
      </c>
      <c r="K13" s="77">
        <f t="shared" si="1"/>
        <v>0</v>
      </c>
      <c r="L13" s="5"/>
      <c r="M13" s="3"/>
    </row>
    <row r="14" spans="2:13" ht="15" customHeight="1">
      <c r="B14" s="3"/>
      <c r="C14" s="247" t="s">
        <v>26</v>
      </c>
      <c r="D14" s="247"/>
      <c r="E14" s="77">
        <v>0</v>
      </c>
      <c r="F14" s="77">
        <v>0</v>
      </c>
      <c r="G14" s="77">
        <v>0</v>
      </c>
      <c r="H14" s="77">
        <f t="shared" si="2"/>
        <v>0</v>
      </c>
      <c r="I14" s="77">
        <v>0</v>
      </c>
      <c r="J14" s="77">
        <v>0</v>
      </c>
      <c r="K14" s="77">
        <f t="shared" si="1"/>
        <v>0</v>
      </c>
      <c r="L14" s="5"/>
      <c r="M14" s="3"/>
    </row>
    <row r="15" spans="2:13" ht="15" customHeight="1">
      <c r="B15" s="3"/>
      <c r="C15" s="246" t="s">
        <v>27</v>
      </c>
      <c r="D15" s="246"/>
      <c r="E15" s="77">
        <v>0</v>
      </c>
      <c r="F15" s="77">
        <v>0</v>
      </c>
      <c r="G15" s="77">
        <v>0</v>
      </c>
      <c r="H15" s="77">
        <f t="shared" si="2"/>
        <v>0</v>
      </c>
      <c r="I15" s="77">
        <v>0</v>
      </c>
      <c r="J15" s="77">
        <v>0</v>
      </c>
      <c r="K15" s="77">
        <f t="shared" si="1"/>
        <v>0</v>
      </c>
      <c r="L15" s="5"/>
      <c r="M15" s="3"/>
    </row>
    <row r="16" spans="2:13" ht="15" customHeight="1">
      <c r="B16" s="3"/>
      <c r="C16" s="246" t="s">
        <v>28</v>
      </c>
      <c r="D16" s="246"/>
      <c r="E16" s="77">
        <v>0</v>
      </c>
      <c r="F16" s="77">
        <v>0</v>
      </c>
      <c r="G16" s="77">
        <v>0</v>
      </c>
      <c r="H16" s="77">
        <f t="shared" si="2"/>
        <v>0</v>
      </c>
      <c r="I16" s="77">
        <v>0</v>
      </c>
      <c r="J16" s="77">
        <v>0</v>
      </c>
      <c r="K16" s="77">
        <f t="shared" si="1"/>
        <v>0</v>
      </c>
      <c r="L16" s="5"/>
      <c r="M16" s="3"/>
    </row>
    <row r="17" spans="2:13" ht="15" customHeight="1">
      <c r="B17" s="3"/>
      <c r="C17" s="256" t="s">
        <v>29</v>
      </c>
      <c r="D17" s="256"/>
      <c r="E17" s="77">
        <f>SUBTOTAL(9,E18:E22)</f>
        <v>0</v>
      </c>
      <c r="F17" s="77">
        <f t="shared" ref="F17:K17" si="3">SUBTOTAL(9,F18:F22)</f>
        <v>0</v>
      </c>
      <c r="G17" s="77">
        <f t="shared" si="3"/>
        <v>0</v>
      </c>
      <c r="H17" s="77">
        <f t="shared" si="3"/>
        <v>0</v>
      </c>
      <c r="I17" s="77">
        <f t="shared" si="3"/>
        <v>0</v>
      </c>
      <c r="J17" s="77">
        <f t="shared" si="3"/>
        <v>0</v>
      </c>
      <c r="K17" s="77">
        <f t="shared" si="3"/>
        <v>0</v>
      </c>
      <c r="L17" s="5"/>
      <c r="M17" s="3"/>
    </row>
    <row r="18" spans="2:13" ht="15" customHeight="1">
      <c r="B18" s="3"/>
      <c r="C18" s="246" t="s">
        <v>30</v>
      </c>
      <c r="D18" s="246"/>
      <c r="E18" s="77">
        <v>0</v>
      </c>
      <c r="F18" s="77">
        <v>0</v>
      </c>
      <c r="G18" s="77">
        <v>0</v>
      </c>
      <c r="H18" s="77">
        <f t="shared" si="2"/>
        <v>0</v>
      </c>
      <c r="I18" s="77">
        <v>0</v>
      </c>
      <c r="J18" s="77">
        <v>0</v>
      </c>
      <c r="K18" s="77">
        <f t="shared" si="1"/>
        <v>0</v>
      </c>
      <c r="L18" s="5"/>
      <c r="M18" s="3"/>
    </row>
    <row r="19" spans="2:13" ht="15" customHeight="1">
      <c r="B19" s="3"/>
      <c r="C19" s="255" t="s">
        <v>31</v>
      </c>
      <c r="D19" s="255"/>
      <c r="E19" s="77">
        <v>0</v>
      </c>
      <c r="F19" s="77">
        <v>0</v>
      </c>
      <c r="G19" s="77">
        <v>0</v>
      </c>
      <c r="H19" s="77">
        <f t="shared" si="2"/>
        <v>0</v>
      </c>
      <c r="I19" s="77">
        <v>0</v>
      </c>
      <c r="J19" s="77">
        <v>0</v>
      </c>
      <c r="K19" s="77">
        <f t="shared" si="1"/>
        <v>0</v>
      </c>
      <c r="L19" s="5"/>
      <c r="M19" s="3"/>
    </row>
    <row r="20" spans="2:13" ht="15" customHeight="1">
      <c r="B20" s="3"/>
      <c r="C20" s="255" t="s">
        <v>23</v>
      </c>
      <c r="D20" s="255"/>
      <c r="E20" s="77">
        <v>0</v>
      </c>
      <c r="F20" s="77">
        <v>0</v>
      </c>
      <c r="G20" s="77">
        <v>0</v>
      </c>
      <c r="H20" s="77">
        <f t="shared" si="2"/>
        <v>0</v>
      </c>
      <c r="I20" s="77">
        <v>0</v>
      </c>
      <c r="J20" s="77">
        <v>0</v>
      </c>
      <c r="K20" s="77">
        <f t="shared" si="1"/>
        <v>0</v>
      </c>
      <c r="L20" s="5"/>
      <c r="M20" s="3"/>
    </row>
    <row r="21" spans="2:13" ht="15" customHeight="1">
      <c r="B21" s="3"/>
      <c r="C21" s="255" t="s">
        <v>27</v>
      </c>
      <c r="D21" s="255"/>
      <c r="E21" s="77">
        <v>0</v>
      </c>
      <c r="F21" s="77">
        <v>0</v>
      </c>
      <c r="G21" s="77">
        <v>0</v>
      </c>
      <c r="H21" s="77">
        <f t="shared" si="2"/>
        <v>0</v>
      </c>
      <c r="I21" s="77">
        <v>0</v>
      </c>
      <c r="J21" s="77">
        <v>0</v>
      </c>
      <c r="K21" s="77">
        <f t="shared" si="1"/>
        <v>0</v>
      </c>
      <c r="L21" s="5"/>
      <c r="M21" s="3"/>
    </row>
    <row r="22" spans="2:13" ht="15" customHeight="1">
      <c r="B22" s="3"/>
      <c r="C22" s="255" t="s">
        <v>28</v>
      </c>
      <c r="D22" s="255"/>
      <c r="E22" s="77">
        <v>0</v>
      </c>
      <c r="F22" s="77">
        <v>0</v>
      </c>
      <c r="G22" s="77">
        <v>0</v>
      </c>
      <c r="H22" s="77">
        <f t="shared" si="2"/>
        <v>0</v>
      </c>
      <c r="I22" s="77">
        <v>0</v>
      </c>
      <c r="J22" s="77">
        <v>0</v>
      </c>
      <c r="K22" s="77">
        <f t="shared" si="1"/>
        <v>0</v>
      </c>
      <c r="L22" s="5"/>
      <c r="M22" s="3"/>
    </row>
    <row r="23" spans="2:13" ht="15" customHeight="1">
      <c r="B23" s="3"/>
      <c r="C23" s="255" t="s">
        <v>32</v>
      </c>
      <c r="D23" s="255"/>
      <c r="E23" s="77">
        <v>1656021241</v>
      </c>
      <c r="F23" s="77">
        <v>0</v>
      </c>
      <c r="G23" s="77">
        <v>0</v>
      </c>
      <c r="H23" s="77">
        <f t="shared" si="2"/>
        <v>1656021241</v>
      </c>
      <c r="I23" s="77">
        <v>1653751614</v>
      </c>
      <c r="J23" s="77">
        <v>448979</v>
      </c>
      <c r="K23" s="77">
        <f t="shared" si="1"/>
        <v>2269627</v>
      </c>
      <c r="L23" s="5"/>
      <c r="M23" s="3"/>
    </row>
    <row r="24" spans="2:13" ht="15" customHeight="1">
      <c r="B24" s="3"/>
      <c r="C24" s="250" t="s">
        <v>7</v>
      </c>
      <c r="D24" s="251"/>
      <c r="E24" s="77">
        <f>SUBTOTAL(9,E7:E23)</f>
        <v>3372505284</v>
      </c>
      <c r="F24" s="77">
        <f t="shared" ref="F24:K24" si="4">SUBTOTAL(9,F7:F23)</f>
        <v>0</v>
      </c>
      <c r="G24" s="77">
        <f t="shared" si="4"/>
        <v>166625</v>
      </c>
      <c r="H24" s="77">
        <f t="shared" si="4"/>
        <v>3372338659</v>
      </c>
      <c r="I24" s="77">
        <f t="shared" si="4"/>
        <v>3094581415</v>
      </c>
      <c r="J24" s="77">
        <f t="shared" si="4"/>
        <v>32110326</v>
      </c>
      <c r="K24" s="77">
        <f t="shared" si="4"/>
        <v>277757244</v>
      </c>
      <c r="L24" s="5"/>
      <c r="M24" s="3"/>
    </row>
    <row r="25" spans="2:13" ht="8.4499999999999993" customHeight="1">
      <c r="B25" s="3"/>
      <c r="C25" s="6"/>
      <c r="D25" s="7"/>
      <c r="E25" s="7"/>
      <c r="F25" s="7"/>
      <c r="G25" s="7"/>
      <c r="H25" s="7"/>
      <c r="I25" s="8"/>
      <c r="J25" s="8"/>
      <c r="K25" s="9"/>
      <c r="L25" s="9"/>
      <c r="M25" s="3"/>
    </row>
    <row r="26" spans="2:13" ht="6.75" customHeight="1">
      <c r="B26" s="3"/>
      <c r="C26" s="3"/>
      <c r="D26" s="10"/>
      <c r="E26" s="11"/>
      <c r="F26" s="11"/>
      <c r="G26" s="11"/>
      <c r="H26" s="11"/>
      <c r="I26" s="11"/>
      <c r="J26" s="11"/>
      <c r="K26" s="3"/>
      <c r="L26" s="3"/>
      <c r="M26" s="3"/>
    </row>
    <row r="27" spans="2:13" ht="20.25" customHeight="1">
      <c r="B27" s="3"/>
      <c r="C27" s="80" t="s">
        <v>161</v>
      </c>
      <c r="D27" s="12"/>
      <c r="E27" s="11"/>
      <c r="F27" s="11"/>
      <c r="G27" s="11"/>
      <c r="H27" s="11"/>
      <c r="I27" s="11"/>
      <c r="J27" s="11"/>
      <c r="K27" s="3"/>
      <c r="L27" s="78" t="s">
        <v>164</v>
      </c>
      <c r="M27" s="3"/>
    </row>
    <row r="28" spans="2:13" ht="18.75" customHeight="1">
      <c r="B28" s="3"/>
      <c r="C28" s="242" t="s">
        <v>15</v>
      </c>
      <c r="D28" s="242"/>
      <c r="E28" s="242" t="s">
        <v>33</v>
      </c>
      <c r="F28" s="242" t="s">
        <v>34</v>
      </c>
      <c r="G28" s="242" t="s">
        <v>35</v>
      </c>
      <c r="H28" s="242" t="s">
        <v>36</v>
      </c>
      <c r="I28" s="242" t="s">
        <v>37</v>
      </c>
      <c r="J28" s="242" t="s">
        <v>38</v>
      </c>
      <c r="K28" s="242" t="s">
        <v>39</v>
      </c>
      <c r="L28" s="242" t="s">
        <v>40</v>
      </c>
      <c r="M28" s="3"/>
    </row>
    <row r="29" spans="2:13" ht="18.75" customHeight="1">
      <c r="B29" s="3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3"/>
    </row>
    <row r="30" spans="2:13" ht="15" customHeight="1">
      <c r="B30" s="3"/>
      <c r="C30" s="248" t="s">
        <v>19</v>
      </c>
      <c r="D30" s="249"/>
      <c r="E30" s="77">
        <f>SUBTOTAL(9,E31:E39)</f>
        <v>0</v>
      </c>
      <c r="F30" s="77">
        <f t="shared" ref="F30:L30" si="5">SUBTOTAL(9,F31:F39)</f>
        <v>0</v>
      </c>
      <c r="G30" s="77">
        <f t="shared" si="5"/>
        <v>0</v>
      </c>
      <c r="H30" s="77">
        <f t="shared" si="5"/>
        <v>275487617</v>
      </c>
      <c r="I30" s="77">
        <f t="shared" si="5"/>
        <v>0</v>
      </c>
      <c r="J30" s="77">
        <f t="shared" si="5"/>
        <v>0</v>
      </c>
      <c r="K30" s="77">
        <f t="shared" si="5"/>
        <v>0</v>
      </c>
      <c r="L30" s="77">
        <f t="shared" si="5"/>
        <v>275487617</v>
      </c>
      <c r="M30" s="3"/>
    </row>
    <row r="31" spans="2:13" ht="15" customHeight="1">
      <c r="B31" s="3"/>
      <c r="C31" s="246" t="s">
        <v>30</v>
      </c>
      <c r="D31" s="246"/>
      <c r="E31" s="77">
        <v>0</v>
      </c>
      <c r="F31" s="77">
        <v>0</v>
      </c>
      <c r="G31" s="77">
        <v>0</v>
      </c>
      <c r="H31" s="77">
        <v>214320527</v>
      </c>
      <c r="I31" s="77">
        <v>0</v>
      </c>
      <c r="J31" s="77">
        <v>0</v>
      </c>
      <c r="K31" s="77">
        <v>0</v>
      </c>
      <c r="L31" s="77">
        <f>SUM(E31:K31)</f>
        <v>214320527</v>
      </c>
      <c r="M31" s="3"/>
    </row>
    <row r="32" spans="2:13" ht="15" customHeight="1">
      <c r="B32" s="3"/>
      <c r="C32" s="246" t="s">
        <v>21</v>
      </c>
      <c r="D32" s="246"/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f t="shared" ref="L32:L44" si="6">SUM(E32:K32)</f>
        <v>0</v>
      </c>
      <c r="M32" s="3"/>
    </row>
    <row r="33" spans="2:14" ht="15" customHeight="1">
      <c r="B33" s="3"/>
      <c r="C33" s="246" t="s">
        <v>22</v>
      </c>
      <c r="D33" s="246"/>
      <c r="E33" s="77">
        <v>0</v>
      </c>
      <c r="F33" s="77">
        <v>0</v>
      </c>
      <c r="G33" s="77">
        <v>0</v>
      </c>
      <c r="H33" s="77">
        <v>54483871</v>
      </c>
      <c r="I33" s="77">
        <v>0</v>
      </c>
      <c r="J33" s="77">
        <v>0</v>
      </c>
      <c r="K33" s="77">
        <v>0</v>
      </c>
      <c r="L33" s="77">
        <f>SUM(E33:K33)</f>
        <v>54483871</v>
      </c>
      <c r="M33" s="3"/>
    </row>
    <row r="34" spans="2:14" ht="15" customHeight="1">
      <c r="B34" s="3"/>
      <c r="C34" s="246" t="s">
        <v>23</v>
      </c>
      <c r="D34" s="246"/>
      <c r="E34" s="77">
        <v>0</v>
      </c>
      <c r="F34" s="77">
        <v>0</v>
      </c>
      <c r="G34" s="77">
        <v>0</v>
      </c>
      <c r="H34" s="77">
        <v>6683219</v>
      </c>
      <c r="I34" s="77">
        <v>0</v>
      </c>
      <c r="J34" s="77">
        <v>0</v>
      </c>
      <c r="K34" s="77">
        <v>0</v>
      </c>
      <c r="L34" s="77">
        <f>SUM(E34:K34)</f>
        <v>6683219</v>
      </c>
      <c r="M34" s="3"/>
    </row>
    <row r="35" spans="2:14" ht="15" customHeight="1">
      <c r="B35" s="3"/>
      <c r="C35" s="247" t="s">
        <v>24</v>
      </c>
      <c r="D35" s="247"/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f t="shared" si="6"/>
        <v>0</v>
      </c>
      <c r="M35" s="3"/>
    </row>
    <row r="36" spans="2:14" ht="15" customHeight="1">
      <c r="B36" s="3"/>
      <c r="C36" s="247" t="s">
        <v>25</v>
      </c>
      <c r="D36" s="247"/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f t="shared" si="6"/>
        <v>0</v>
      </c>
      <c r="M36" s="3"/>
    </row>
    <row r="37" spans="2:14" ht="15" customHeight="1">
      <c r="B37" s="3"/>
      <c r="C37" s="247" t="s">
        <v>26</v>
      </c>
      <c r="D37" s="247"/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f t="shared" si="6"/>
        <v>0</v>
      </c>
      <c r="M37" s="3"/>
    </row>
    <row r="38" spans="2:14" ht="15" customHeight="1">
      <c r="B38" s="3"/>
      <c r="C38" s="246" t="s">
        <v>27</v>
      </c>
      <c r="D38" s="246"/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f t="shared" si="6"/>
        <v>0</v>
      </c>
      <c r="M38" s="3"/>
    </row>
    <row r="39" spans="2:14" ht="15" customHeight="1">
      <c r="B39" s="3"/>
      <c r="C39" s="246" t="s">
        <v>28</v>
      </c>
      <c r="D39" s="246"/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f>SUM(E39:K39)</f>
        <v>0</v>
      </c>
      <c r="M39" s="3"/>
    </row>
    <row r="40" spans="2:14" ht="15" customHeight="1">
      <c r="B40" s="3"/>
      <c r="C40" s="248" t="s">
        <v>29</v>
      </c>
      <c r="D40" s="249"/>
      <c r="E40" s="77">
        <f>SUBTOTAL(9,E41:E45)</f>
        <v>0</v>
      </c>
      <c r="F40" s="77">
        <f>SUBTOTAL(9,F41:F45)</f>
        <v>0</v>
      </c>
      <c r="G40" s="77">
        <f t="shared" ref="G40:K40" si="7">SUBTOTAL(9,G41:G45)</f>
        <v>0</v>
      </c>
      <c r="H40" s="77">
        <f t="shared" si="7"/>
        <v>0</v>
      </c>
      <c r="I40" s="77">
        <f t="shared" si="7"/>
        <v>0</v>
      </c>
      <c r="J40" s="77">
        <f t="shared" si="7"/>
        <v>0</v>
      </c>
      <c r="K40" s="77">
        <f t="shared" si="7"/>
        <v>0</v>
      </c>
      <c r="L40" s="77">
        <f>SUBTOTAL(9,L41:L45)</f>
        <v>0</v>
      </c>
      <c r="M40" s="13"/>
    </row>
    <row r="41" spans="2:14" ht="15" customHeight="1">
      <c r="B41" s="3"/>
      <c r="C41" s="246" t="s">
        <v>30</v>
      </c>
      <c r="D41" s="246"/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f>SUM(E41:K41)</f>
        <v>0</v>
      </c>
      <c r="M41" s="3"/>
    </row>
    <row r="42" spans="2:14" ht="15" customHeight="1">
      <c r="B42" s="3"/>
      <c r="C42" s="246" t="s">
        <v>31</v>
      </c>
      <c r="D42" s="246"/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f t="shared" si="6"/>
        <v>0</v>
      </c>
      <c r="M42" s="3"/>
    </row>
    <row r="43" spans="2:14" ht="15" customHeight="1">
      <c r="B43" s="3"/>
      <c r="C43" s="246" t="s">
        <v>23</v>
      </c>
      <c r="D43" s="246"/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f>SUM(E43:K43)</f>
        <v>0</v>
      </c>
      <c r="M43" s="3"/>
    </row>
    <row r="44" spans="2:14" ht="15" customHeight="1">
      <c r="B44" s="3"/>
      <c r="C44" s="246" t="s">
        <v>27</v>
      </c>
      <c r="D44" s="246"/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f t="shared" si="6"/>
        <v>0</v>
      </c>
      <c r="M44" s="3"/>
    </row>
    <row r="45" spans="2:14" ht="15" customHeight="1">
      <c r="B45" s="3"/>
      <c r="C45" s="246" t="s">
        <v>28</v>
      </c>
      <c r="D45" s="246"/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f>SUM(E45:K45)</f>
        <v>0</v>
      </c>
      <c r="M45" s="3"/>
    </row>
    <row r="46" spans="2:14" ht="15" customHeight="1">
      <c r="B46" s="3"/>
      <c r="C46" s="253" t="s">
        <v>32</v>
      </c>
      <c r="D46" s="254"/>
      <c r="E46" s="77">
        <v>0</v>
      </c>
      <c r="F46" s="77">
        <v>0</v>
      </c>
      <c r="G46" s="77">
        <v>0</v>
      </c>
      <c r="H46" s="77">
        <v>2269627</v>
      </c>
      <c r="I46" s="77">
        <v>0</v>
      </c>
      <c r="J46" s="77">
        <v>0</v>
      </c>
      <c r="K46" s="77">
        <v>0</v>
      </c>
      <c r="L46" s="77">
        <f>SUM(E46:K46)</f>
        <v>2269627</v>
      </c>
      <c r="M46" s="3"/>
    </row>
    <row r="47" spans="2:14" ht="15" customHeight="1">
      <c r="B47" s="3"/>
      <c r="C47" s="242" t="s">
        <v>40</v>
      </c>
      <c r="D47" s="242"/>
      <c r="E47" s="77">
        <f>SUBTOTAL(9,E30:E46)</f>
        <v>0</v>
      </c>
      <c r="F47" s="77">
        <f t="shared" ref="F47:L47" si="8">SUBTOTAL(9,F30:F46)</f>
        <v>0</v>
      </c>
      <c r="G47" s="77">
        <f t="shared" si="8"/>
        <v>0</v>
      </c>
      <c r="H47" s="77">
        <f t="shared" si="8"/>
        <v>277757244</v>
      </c>
      <c r="I47" s="77">
        <f t="shared" si="8"/>
        <v>0</v>
      </c>
      <c r="J47" s="77">
        <f t="shared" si="8"/>
        <v>0</v>
      </c>
      <c r="K47" s="77">
        <f t="shared" si="8"/>
        <v>0</v>
      </c>
      <c r="L47" s="77">
        <f t="shared" si="8"/>
        <v>277757244</v>
      </c>
      <c r="M47" s="3"/>
    </row>
    <row r="48" spans="2:14" ht="3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2:14" ht="5.0999999999999996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</sheetData>
  <mergeCells count="50">
    <mergeCell ref="C9:D9"/>
    <mergeCell ref="C8:D8"/>
    <mergeCell ref="B1:E1"/>
    <mergeCell ref="B2:M2"/>
    <mergeCell ref="B3:F3"/>
    <mergeCell ref="B4:L4"/>
    <mergeCell ref="C7:D7"/>
    <mergeCell ref="C6:D6"/>
    <mergeCell ref="C14:D14"/>
    <mergeCell ref="C13:D13"/>
    <mergeCell ref="C12:D12"/>
    <mergeCell ref="C11:D11"/>
    <mergeCell ref="C10:D10"/>
    <mergeCell ref="C19:D19"/>
    <mergeCell ref="C18:D18"/>
    <mergeCell ref="C17:D17"/>
    <mergeCell ref="C16:D16"/>
    <mergeCell ref="C15:D15"/>
    <mergeCell ref="C24:D24"/>
    <mergeCell ref="C23:D23"/>
    <mergeCell ref="C22:D22"/>
    <mergeCell ref="C21:D21"/>
    <mergeCell ref="C20:D20"/>
    <mergeCell ref="C32:D32"/>
    <mergeCell ref="C31:D31"/>
    <mergeCell ref="L28:L29"/>
    <mergeCell ref="C30:D30"/>
    <mergeCell ref="C28:D29"/>
    <mergeCell ref="E28:E29"/>
    <mergeCell ref="F28:F29"/>
    <mergeCell ref="G28:G29"/>
    <mergeCell ref="H28:H29"/>
    <mergeCell ref="I28:I29"/>
    <mergeCell ref="J28:J29"/>
    <mergeCell ref="K28:K29"/>
    <mergeCell ref="C37:D37"/>
    <mergeCell ref="C36:D36"/>
    <mergeCell ref="C35:D35"/>
    <mergeCell ref="C34:D34"/>
    <mergeCell ref="C33:D33"/>
    <mergeCell ref="C42:D42"/>
    <mergeCell ref="C41:D41"/>
    <mergeCell ref="C40:D40"/>
    <mergeCell ref="C39:D39"/>
    <mergeCell ref="C38:D38"/>
    <mergeCell ref="C47:D47"/>
    <mergeCell ref="C46:D46"/>
    <mergeCell ref="C45:D45"/>
    <mergeCell ref="C44:D44"/>
    <mergeCell ref="C43:D43"/>
  </mergeCells>
  <phoneticPr fontId="3"/>
  <pageMargins left="0" right="0" top="0" bottom="0" header="0.31496062992125984" footer="0.31496062992125984"/>
  <pageSetup paperSize="9" scale="8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view="pageBreakPreview" zoomScaleNormal="80" zoomScaleSheetLayoutView="100" workbookViewId="0">
      <selection activeCell="H11" sqref="H11"/>
    </sheetView>
  </sheetViews>
  <sheetFormatPr defaultRowHeight="13.5"/>
  <cols>
    <col min="1" max="1" width="5.625" customWidth="1"/>
    <col min="2" max="2" width="22.5" customWidth="1"/>
    <col min="3" max="9" width="17.5" customWidth="1"/>
    <col min="10" max="11" width="17.5" style="61" customWidth="1"/>
    <col min="12" max="12" width="17.5" customWidth="1"/>
    <col min="13" max="13" width="5.625" customWidth="1"/>
  </cols>
  <sheetData>
    <row r="1" spans="1:13" ht="33.75" customHeight="1">
      <c r="B1" s="55"/>
    </row>
    <row r="2" spans="1:13" ht="33.75" customHeight="1">
      <c r="A2" s="14"/>
      <c r="B2" s="81" t="s">
        <v>41</v>
      </c>
      <c r="C2" s="15"/>
      <c r="D2" s="15"/>
      <c r="E2" s="15"/>
      <c r="F2" s="15"/>
      <c r="G2" s="15"/>
      <c r="H2" s="15"/>
      <c r="I2" s="15"/>
      <c r="J2" s="62"/>
      <c r="K2" s="62"/>
      <c r="L2" s="15"/>
    </row>
    <row r="3" spans="1:13" ht="22.5" customHeight="1">
      <c r="A3" s="3"/>
      <c r="B3" s="82" t="s">
        <v>42</v>
      </c>
      <c r="C3" s="3"/>
      <c r="D3" s="3"/>
      <c r="E3" s="3"/>
      <c r="F3" s="3"/>
      <c r="G3" s="3"/>
      <c r="H3" s="3"/>
      <c r="I3" s="83" t="s">
        <v>164</v>
      </c>
      <c r="J3" s="63"/>
      <c r="K3" s="63"/>
      <c r="L3" s="3"/>
      <c r="M3" s="3"/>
    </row>
    <row r="4" spans="1:13" ht="41.25" customHeight="1">
      <c r="A4" s="16"/>
      <c r="B4" s="17" t="s">
        <v>43</v>
      </c>
      <c r="C4" s="18" t="s">
        <v>44</v>
      </c>
      <c r="D4" s="18" t="s">
        <v>45</v>
      </c>
      <c r="E4" s="18" t="s">
        <v>177</v>
      </c>
      <c r="F4" s="18" t="s">
        <v>178</v>
      </c>
      <c r="G4" s="18" t="s">
        <v>179</v>
      </c>
      <c r="H4" s="18" t="s">
        <v>180</v>
      </c>
      <c r="I4" s="18" t="s">
        <v>46</v>
      </c>
      <c r="J4" s="19"/>
      <c r="K4" s="16"/>
      <c r="L4" s="16"/>
      <c r="M4" s="16"/>
    </row>
    <row r="5" spans="1:13" ht="30" customHeight="1">
      <c r="A5" s="16"/>
      <c r="B5" s="20"/>
      <c r="C5" s="85"/>
      <c r="D5" s="85"/>
      <c r="E5" s="85">
        <f>C5*D5</f>
        <v>0</v>
      </c>
      <c r="F5" s="85"/>
      <c r="G5" s="85">
        <f>C5*F5</f>
        <v>0</v>
      </c>
      <c r="H5" s="86">
        <f>E5-G5</f>
        <v>0</v>
      </c>
      <c r="I5" s="85"/>
      <c r="J5" s="16"/>
      <c r="K5" s="16"/>
      <c r="L5" s="16"/>
      <c r="M5" s="16"/>
    </row>
    <row r="6" spans="1:13" ht="30" customHeight="1">
      <c r="A6" s="16"/>
      <c r="B6" s="17" t="s">
        <v>7</v>
      </c>
      <c r="C6" s="85">
        <f>SUM(C5)</f>
        <v>0</v>
      </c>
      <c r="D6" s="85">
        <f t="shared" ref="D6:I6" si="0">SUM(D5)</f>
        <v>0</v>
      </c>
      <c r="E6" s="85">
        <f t="shared" si="0"/>
        <v>0</v>
      </c>
      <c r="F6" s="85">
        <f t="shared" si="0"/>
        <v>0</v>
      </c>
      <c r="G6" s="85">
        <f t="shared" si="0"/>
        <v>0</v>
      </c>
      <c r="H6" s="77">
        <f t="shared" si="0"/>
        <v>0</v>
      </c>
      <c r="I6" s="85">
        <f t="shared" si="0"/>
        <v>0</v>
      </c>
      <c r="J6" s="16"/>
      <c r="K6" s="16"/>
      <c r="L6" s="16"/>
      <c r="M6" s="16"/>
    </row>
    <row r="7" spans="1:13" ht="11.1" customHeight="1">
      <c r="A7" s="3"/>
      <c r="B7" s="3"/>
      <c r="C7" s="3"/>
      <c r="D7" s="3"/>
      <c r="E7" s="3"/>
      <c r="F7" s="3"/>
      <c r="G7" s="3"/>
      <c r="H7" s="3"/>
      <c r="I7" s="3"/>
      <c r="J7" s="63"/>
      <c r="K7" s="63"/>
      <c r="L7" s="3"/>
      <c r="M7" s="3"/>
    </row>
    <row r="8" spans="1:13" ht="22.5" customHeight="1">
      <c r="A8" s="3"/>
      <c r="B8" s="82" t="s">
        <v>162</v>
      </c>
      <c r="C8" s="3"/>
      <c r="D8" s="3"/>
      <c r="E8" s="3"/>
      <c r="F8" s="3"/>
      <c r="G8" s="3"/>
      <c r="H8" s="3"/>
      <c r="I8" s="3"/>
      <c r="J8" s="63"/>
      <c r="K8" s="84" t="s">
        <v>164</v>
      </c>
      <c r="L8" s="3"/>
      <c r="M8" s="3"/>
    </row>
    <row r="9" spans="1:13" ht="41.25" customHeight="1">
      <c r="A9" s="16"/>
      <c r="B9" s="17" t="s">
        <v>47</v>
      </c>
      <c r="C9" s="18" t="s">
        <v>185</v>
      </c>
      <c r="D9" s="18" t="s">
        <v>186</v>
      </c>
      <c r="E9" s="18" t="s">
        <v>187</v>
      </c>
      <c r="F9" s="18" t="s">
        <v>188</v>
      </c>
      <c r="G9" s="18" t="s">
        <v>181</v>
      </c>
      <c r="H9" s="18" t="s">
        <v>182</v>
      </c>
      <c r="I9" s="18" t="s">
        <v>183</v>
      </c>
      <c r="J9" s="60" t="s">
        <v>184</v>
      </c>
      <c r="K9" s="60" t="s">
        <v>46</v>
      </c>
      <c r="L9" s="16"/>
      <c r="M9" s="16"/>
    </row>
    <row r="10" spans="1:13" s="61" customFormat="1" ht="30" customHeight="1">
      <c r="A10" s="16"/>
      <c r="B10" s="65"/>
      <c r="C10" s="155">
        <v>0</v>
      </c>
      <c r="D10" s="155">
        <v>0</v>
      </c>
      <c r="E10" s="155">
        <v>0</v>
      </c>
      <c r="F10" s="87">
        <f>D10-E10</f>
        <v>0</v>
      </c>
      <c r="G10" s="155">
        <v>0</v>
      </c>
      <c r="H10" s="155">
        <f>IFERROR(C10/G10,0)</f>
        <v>0</v>
      </c>
      <c r="I10" s="87">
        <f>F10*H10</f>
        <v>0</v>
      </c>
      <c r="J10" s="155">
        <f>IFERROR(IF(AND((I10/C10)&lt;=0.7)=TRUE,C10-C10*I10/C10,0),0)</f>
        <v>0</v>
      </c>
      <c r="K10" s="155"/>
      <c r="L10" s="16"/>
      <c r="M10" s="16"/>
    </row>
    <row r="11" spans="1:13" s="61" customFormat="1" ht="30" customHeight="1">
      <c r="A11" s="16"/>
      <c r="B11" s="65"/>
      <c r="C11" s="156">
        <v>0</v>
      </c>
      <c r="D11" s="156">
        <v>0</v>
      </c>
      <c r="E11" s="156">
        <v>0</v>
      </c>
      <c r="F11" s="87">
        <f t="shared" ref="F11:F13" si="1">D11-E11</f>
        <v>0</v>
      </c>
      <c r="G11" s="156">
        <v>0</v>
      </c>
      <c r="H11" s="156">
        <f t="shared" ref="H11:H13" si="2">IFERROR(C11/G11,0)</f>
        <v>0</v>
      </c>
      <c r="I11" s="87">
        <f t="shared" ref="I11:I13" si="3">F11*H11</f>
        <v>0</v>
      </c>
      <c r="J11" s="155">
        <f t="shared" ref="J11:J13" si="4">IFERROR(IF(AND((I11/C11)&lt;=0.7)=TRUE,C11-C11*I11/C11,0),0)</f>
        <v>0</v>
      </c>
      <c r="K11" s="155"/>
      <c r="L11" s="16"/>
      <c r="M11" s="16"/>
    </row>
    <row r="12" spans="1:13" s="61" customFormat="1" ht="30" customHeight="1">
      <c r="A12" s="16"/>
      <c r="B12" s="65"/>
      <c r="C12" s="156">
        <v>0</v>
      </c>
      <c r="D12" s="156">
        <v>0</v>
      </c>
      <c r="E12" s="156">
        <v>0</v>
      </c>
      <c r="F12" s="87">
        <f t="shared" si="1"/>
        <v>0</v>
      </c>
      <c r="G12" s="156">
        <v>0</v>
      </c>
      <c r="H12" s="156">
        <f t="shared" si="2"/>
        <v>0</v>
      </c>
      <c r="I12" s="87">
        <f t="shared" si="3"/>
        <v>0</v>
      </c>
      <c r="J12" s="155">
        <f t="shared" si="4"/>
        <v>0</v>
      </c>
      <c r="K12" s="156"/>
      <c r="L12" s="16"/>
      <c r="M12" s="16"/>
    </row>
    <row r="13" spans="1:13" s="61" customFormat="1" ht="30" customHeight="1">
      <c r="A13" s="16"/>
      <c r="B13" s="65"/>
      <c r="C13" s="156">
        <v>0</v>
      </c>
      <c r="D13" s="155">
        <v>0</v>
      </c>
      <c r="E13" s="155">
        <v>0</v>
      </c>
      <c r="F13" s="87">
        <f t="shared" si="1"/>
        <v>0</v>
      </c>
      <c r="G13" s="155">
        <v>0</v>
      </c>
      <c r="H13" s="155">
        <f t="shared" si="2"/>
        <v>0</v>
      </c>
      <c r="I13" s="87">
        <f t="shared" si="3"/>
        <v>0</v>
      </c>
      <c r="J13" s="155">
        <f t="shared" si="4"/>
        <v>0</v>
      </c>
      <c r="K13" s="155"/>
      <c r="L13" s="16"/>
      <c r="M13" s="16"/>
    </row>
    <row r="14" spans="1:13" ht="30" customHeight="1">
      <c r="A14" s="16"/>
      <c r="B14" s="17" t="s">
        <v>7</v>
      </c>
      <c r="C14" s="87">
        <f>SUM(C10:C13)</f>
        <v>0</v>
      </c>
      <c r="D14" s="87">
        <f t="shared" ref="D14:G14" si="5">SUM(D10:D13)</f>
        <v>0</v>
      </c>
      <c r="E14" s="87">
        <f t="shared" si="5"/>
        <v>0</v>
      </c>
      <c r="F14" s="87">
        <f t="shared" si="5"/>
        <v>0</v>
      </c>
      <c r="G14" s="87">
        <f t="shared" si="5"/>
        <v>0</v>
      </c>
      <c r="H14" s="59"/>
      <c r="I14" s="87">
        <f>SUM(I10:I13)</f>
        <v>0</v>
      </c>
      <c r="J14" s="87">
        <f>SUM(J10:J13)</f>
        <v>0</v>
      </c>
      <c r="K14" s="87">
        <f>SUM(K10:K13)</f>
        <v>0</v>
      </c>
      <c r="L14" s="16"/>
      <c r="M14" s="16"/>
    </row>
    <row r="15" spans="1:13" ht="12" customHeight="1">
      <c r="A15" s="16"/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22.5" customHeight="1">
      <c r="A16" s="3"/>
      <c r="B16" s="82" t="s">
        <v>163</v>
      </c>
      <c r="C16" s="3"/>
      <c r="D16" s="3"/>
      <c r="E16" s="3"/>
      <c r="F16" s="3"/>
      <c r="G16" s="3"/>
      <c r="H16" s="3"/>
      <c r="I16" s="3"/>
      <c r="J16" s="63"/>
      <c r="K16" s="64"/>
      <c r="L16" s="83" t="s">
        <v>164</v>
      </c>
      <c r="M16" s="3"/>
    </row>
    <row r="17" spans="1:13" ht="41.25" customHeight="1">
      <c r="A17" s="16"/>
      <c r="B17" s="17" t="s">
        <v>47</v>
      </c>
      <c r="C17" s="18" t="s">
        <v>189</v>
      </c>
      <c r="D17" s="18" t="s">
        <v>186</v>
      </c>
      <c r="E17" s="18" t="s">
        <v>187</v>
      </c>
      <c r="F17" s="18" t="s">
        <v>188</v>
      </c>
      <c r="G17" s="18" t="s">
        <v>181</v>
      </c>
      <c r="H17" s="18" t="s">
        <v>182</v>
      </c>
      <c r="I17" s="18" t="s">
        <v>183</v>
      </c>
      <c r="J17" s="60" t="s">
        <v>190</v>
      </c>
      <c r="K17" s="60" t="s">
        <v>48</v>
      </c>
      <c r="L17" s="18" t="s">
        <v>46</v>
      </c>
      <c r="M17" s="16"/>
    </row>
    <row r="18" spans="1:13" ht="30" customHeight="1">
      <c r="A18" s="16"/>
      <c r="B18" s="157"/>
      <c r="C18" s="155"/>
      <c r="D18" s="156"/>
      <c r="E18" s="155"/>
      <c r="F18" s="87">
        <f>D18-E18</f>
        <v>0</v>
      </c>
      <c r="G18" s="156"/>
      <c r="H18" s="155">
        <f>IFERROR(C18/G18,0)</f>
        <v>0</v>
      </c>
      <c r="I18" s="87">
        <f>F18*H18</f>
        <v>0</v>
      </c>
      <c r="J18" s="155">
        <f>IFERROR(IF(AND((I18/C18)&lt;=0.7)=TRUE,C18-C18*I18/C18,0),0)</f>
        <v>0</v>
      </c>
      <c r="K18" s="87">
        <f>C18-J18</f>
        <v>0</v>
      </c>
      <c r="L18" s="155"/>
      <c r="M18" s="16"/>
    </row>
    <row r="19" spans="1:13" s="61" customFormat="1" ht="30" customHeight="1">
      <c r="A19" s="16"/>
      <c r="B19" s="157"/>
      <c r="C19" s="155"/>
      <c r="D19" s="156"/>
      <c r="E19" s="156"/>
      <c r="F19" s="87">
        <f t="shared" ref="F19:F24" si="6">D19-E19</f>
        <v>0</v>
      </c>
      <c r="G19" s="156"/>
      <c r="H19" s="155">
        <f t="shared" ref="H19:H24" si="7">IFERROR(C19/G19,0)</f>
        <v>0</v>
      </c>
      <c r="I19" s="87">
        <f t="shared" ref="I19:I24" si="8">F19*H19</f>
        <v>0</v>
      </c>
      <c r="J19" s="155">
        <f t="shared" ref="J19:J23" si="9">IFERROR(IF(AND((I19/C19)&lt;=0.7)=TRUE,C19-C19*I19/C19,0),0)</f>
        <v>0</v>
      </c>
      <c r="K19" s="87">
        <f t="shared" ref="K19:K24" si="10">C19-J19</f>
        <v>0</v>
      </c>
      <c r="L19" s="155"/>
      <c r="M19" s="16"/>
    </row>
    <row r="20" spans="1:13" s="61" customFormat="1" ht="30" customHeight="1">
      <c r="A20" s="16"/>
      <c r="B20" s="157"/>
      <c r="C20" s="155"/>
      <c r="D20" s="156"/>
      <c r="E20" s="156"/>
      <c r="F20" s="87">
        <f>D20-E20</f>
        <v>0</v>
      </c>
      <c r="G20" s="156"/>
      <c r="H20" s="155">
        <f t="shared" si="7"/>
        <v>0</v>
      </c>
      <c r="I20" s="87">
        <f t="shared" si="8"/>
        <v>0</v>
      </c>
      <c r="J20" s="155">
        <f t="shared" si="9"/>
        <v>0</v>
      </c>
      <c r="K20" s="87">
        <f>C20-J20</f>
        <v>0</v>
      </c>
      <c r="L20" s="155"/>
      <c r="M20" s="16"/>
    </row>
    <row r="21" spans="1:13" ht="30" customHeight="1">
      <c r="A21" s="16"/>
      <c r="B21" s="158"/>
      <c r="C21" s="156"/>
      <c r="D21" s="156"/>
      <c r="E21" s="156"/>
      <c r="F21" s="88">
        <f t="shared" si="6"/>
        <v>0</v>
      </c>
      <c r="G21" s="156"/>
      <c r="H21" s="155">
        <f>IFERROR(C21/G21,0)</f>
        <v>0</v>
      </c>
      <c r="I21" s="87">
        <f t="shared" si="8"/>
        <v>0</v>
      </c>
      <c r="J21" s="155">
        <f t="shared" si="9"/>
        <v>0</v>
      </c>
      <c r="K21" s="88">
        <f t="shared" si="10"/>
        <v>0</v>
      </c>
      <c r="L21" s="156"/>
      <c r="M21" s="16"/>
    </row>
    <row r="22" spans="1:13" ht="30" customHeight="1">
      <c r="A22" s="16"/>
      <c r="B22" s="157"/>
      <c r="C22" s="155"/>
      <c r="D22" s="156"/>
      <c r="E22" s="156"/>
      <c r="F22" s="87">
        <f>D22-E22</f>
        <v>0</v>
      </c>
      <c r="G22" s="156"/>
      <c r="H22" s="155">
        <f t="shared" si="7"/>
        <v>0</v>
      </c>
      <c r="I22" s="87">
        <f t="shared" si="8"/>
        <v>0</v>
      </c>
      <c r="J22" s="155">
        <f t="shared" si="9"/>
        <v>0</v>
      </c>
      <c r="K22" s="87">
        <f t="shared" si="10"/>
        <v>0</v>
      </c>
      <c r="L22" s="155"/>
      <c r="M22" s="16"/>
    </row>
    <row r="23" spans="1:13" ht="30" customHeight="1">
      <c r="A23" s="16"/>
      <c r="B23" s="157"/>
      <c r="C23" s="155"/>
      <c r="D23" s="156"/>
      <c r="E23" s="156"/>
      <c r="F23" s="87">
        <f>D23-E23</f>
        <v>0</v>
      </c>
      <c r="G23" s="156"/>
      <c r="H23" s="155">
        <f t="shared" si="7"/>
        <v>0</v>
      </c>
      <c r="I23" s="87">
        <f t="shared" si="8"/>
        <v>0</v>
      </c>
      <c r="J23" s="155">
        <f t="shared" si="9"/>
        <v>0</v>
      </c>
      <c r="K23" s="87">
        <f t="shared" si="10"/>
        <v>0</v>
      </c>
      <c r="L23" s="155"/>
      <c r="M23" s="16"/>
    </row>
    <row r="24" spans="1:13" ht="30" customHeight="1">
      <c r="A24" s="16"/>
      <c r="B24" s="159"/>
      <c r="C24" s="160"/>
      <c r="D24" s="161"/>
      <c r="E24" s="161"/>
      <c r="F24" s="87">
        <f t="shared" si="6"/>
        <v>0</v>
      </c>
      <c r="G24" s="161"/>
      <c r="H24" s="155">
        <f t="shared" si="7"/>
        <v>0</v>
      </c>
      <c r="I24" s="87">
        <f t="shared" si="8"/>
        <v>0</v>
      </c>
      <c r="J24" s="155">
        <f>IFERROR(IF(AND((I24/C24)&lt;=0.7)=TRUE,C24-C24*I24/C24,0),0)</f>
        <v>0</v>
      </c>
      <c r="K24" s="87">
        <f t="shared" si="10"/>
        <v>0</v>
      </c>
      <c r="L24" s="160"/>
      <c r="M24" s="16"/>
    </row>
    <row r="25" spans="1:13" ht="30" customHeight="1">
      <c r="A25" s="16"/>
      <c r="B25" s="17" t="s">
        <v>7</v>
      </c>
      <c r="C25" s="87">
        <f>SUM(C18:C24)</f>
        <v>0</v>
      </c>
      <c r="D25" s="87"/>
      <c r="E25" s="87"/>
      <c r="F25" s="87"/>
      <c r="G25" s="87"/>
      <c r="H25" s="58"/>
      <c r="I25" s="87"/>
      <c r="J25" s="87">
        <f>SUM(J18:J24)</f>
        <v>0</v>
      </c>
      <c r="K25" s="87">
        <f>SUM(K18:K24)</f>
        <v>0</v>
      </c>
      <c r="L25" s="87">
        <f>SUM(L18:L24)</f>
        <v>0</v>
      </c>
      <c r="M25" s="16"/>
    </row>
    <row r="26" spans="1:13" ht="33.75" customHeight="1">
      <c r="A26" s="3"/>
      <c r="B26" s="3"/>
      <c r="C26" s="3"/>
      <c r="D26" s="3"/>
      <c r="E26" s="3"/>
      <c r="F26" s="3"/>
      <c r="G26" s="3"/>
      <c r="H26" s="3"/>
      <c r="I26" s="3"/>
      <c r="J26" s="63"/>
      <c r="K26" s="63"/>
      <c r="L26" s="3"/>
      <c r="M26" s="3"/>
    </row>
  </sheetData>
  <phoneticPr fontId="3"/>
  <pageMargins left="0" right="0" top="0" bottom="0" header="0.31496062992125984" footer="0.31496062992125984"/>
  <pageSetup paperSize="9" scale="7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8"/>
  <sheetViews>
    <sheetView zoomScaleNormal="100" zoomScaleSheetLayoutView="100" workbookViewId="0">
      <selection activeCell="C7" sqref="C7"/>
    </sheetView>
  </sheetViews>
  <sheetFormatPr defaultRowHeight="13.5"/>
  <cols>
    <col min="1" max="1" width="5.625" customWidth="1"/>
    <col min="2" max="2" width="22.5" style="55" customWidth="1"/>
    <col min="3" max="8" width="18.875" customWidth="1"/>
    <col min="9" max="9" width="5.5" customWidth="1"/>
  </cols>
  <sheetData>
    <row r="1" spans="1:9" ht="33.75" customHeight="1"/>
    <row r="2" spans="1:9" ht="22.5" customHeight="1">
      <c r="A2" s="3"/>
      <c r="B2" s="90" t="s">
        <v>51</v>
      </c>
      <c r="C2" s="21"/>
      <c r="D2" s="21"/>
      <c r="E2" s="21"/>
      <c r="F2" s="21"/>
      <c r="G2" s="21"/>
      <c r="H2" s="91" t="s">
        <v>166</v>
      </c>
      <c r="I2" s="3"/>
    </row>
    <row r="3" spans="1:9" s="1" customFormat="1" ht="19.5" customHeight="1">
      <c r="A3" s="16"/>
      <c r="B3" s="262" t="s">
        <v>49</v>
      </c>
      <c r="C3" s="263" t="s">
        <v>5</v>
      </c>
      <c r="D3" s="263" t="s">
        <v>3</v>
      </c>
      <c r="E3" s="263" t="s">
        <v>1</v>
      </c>
      <c r="F3" s="263" t="s">
        <v>2</v>
      </c>
      <c r="G3" s="265" t="s">
        <v>168</v>
      </c>
      <c r="H3" s="260" t="s">
        <v>50</v>
      </c>
      <c r="I3" s="16"/>
    </row>
    <row r="4" spans="1:9" s="22" customFormat="1" ht="19.5" customHeight="1">
      <c r="A4" s="19"/>
      <c r="B4" s="262"/>
      <c r="C4" s="264"/>
      <c r="D4" s="264"/>
      <c r="E4" s="264"/>
      <c r="F4" s="264"/>
      <c r="G4" s="264"/>
      <c r="H4" s="261"/>
      <c r="I4" s="19"/>
    </row>
    <row r="5" spans="1:9" s="1" customFormat="1" ht="30" customHeight="1">
      <c r="A5" s="16"/>
      <c r="B5" s="162" t="s">
        <v>191</v>
      </c>
      <c r="C5" s="88">
        <v>87933000</v>
      </c>
      <c r="D5" s="88">
        <v>0</v>
      </c>
      <c r="E5" s="88">
        <v>0</v>
      </c>
      <c r="F5" s="88">
        <v>0</v>
      </c>
      <c r="G5" s="88">
        <f>SUM(C5:F5)</f>
        <v>87933000</v>
      </c>
      <c r="H5" s="88">
        <v>87933000</v>
      </c>
      <c r="I5" s="16"/>
    </row>
    <row r="6" spans="1:9" s="1" customFormat="1" ht="30" customHeight="1">
      <c r="A6" s="16"/>
      <c r="B6" s="162" t="s">
        <v>192</v>
      </c>
      <c r="C6" s="88">
        <v>38033000</v>
      </c>
      <c r="D6" s="88">
        <v>0</v>
      </c>
      <c r="E6" s="88">
        <v>0</v>
      </c>
      <c r="F6" s="88">
        <v>0</v>
      </c>
      <c r="G6" s="88">
        <f>SUM(C6:F6)</f>
        <v>38033000</v>
      </c>
      <c r="H6" s="88">
        <v>38033000</v>
      </c>
      <c r="I6" s="16"/>
    </row>
    <row r="7" spans="1:9" s="1" customFormat="1" ht="30" customHeight="1">
      <c r="A7" s="16"/>
      <c r="B7" s="89" t="s">
        <v>7</v>
      </c>
      <c r="C7" s="87">
        <f t="shared" ref="C7:H7" si="0">SUM(C5:C6)</f>
        <v>125966000</v>
      </c>
      <c r="D7" s="87">
        <f t="shared" si="0"/>
        <v>0</v>
      </c>
      <c r="E7" s="87">
        <f t="shared" si="0"/>
        <v>0</v>
      </c>
      <c r="F7" s="87">
        <f t="shared" si="0"/>
        <v>0</v>
      </c>
      <c r="G7" s="87">
        <f t="shared" si="0"/>
        <v>125966000</v>
      </c>
      <c r="H7" s="87">
        <f t="shared" si="0"/>
        <v>125966000</v>
      </c>
      <c r="I7" s="16"/>
    </row>
    <row r="8" spans="1:9" s="1" customFormat="1" ht="33.75" customHeight="1">
      <c r="A8" s="16"/>
      <c r="B8" s="56"/>
      <c r="C8" s="23"/>
      <c r="D8" s="23"/>
      <c r="E8" s="23"/>
      <c r="F8" s="23"/>
      <c r="G8" s="23"/>
      <c r="H8" s="23"/>
      <c r="I8" s="16"/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3"/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view="pageBreakPreview" zoomScaleNormal="100" zoomScaleSheetLayoutView="100" workbookViewId="0">
      <selection activeCell="I44" sqref="I44"/>
    </sheetView>
  </sheetViews>
  <sheetFormatPr defaultColWidth="8.875" defaultRowHeight="13.5"/>
  <cols>
    <col min="1" max="1" width="5.625" style="37" customWidth="1"/>
    <col min="2" max="2" width="25" style="37" customWidth="1"/>
    <col min="3" max="7" width="16.125" style="37" customWidth="1"/>
    <col min="8" max="8" width="5.625" style="37" customWidth="1"/>
    <col min="9" max="9" width="13.125" style="37" customWidth="1"/>
    <col min="10" max="16384" width="8.875" style="37"/>
  </cols>
  <sheetData>
    <row r="1" spans="1:11" ht="33.75" customHeight="1">
      <c r="B1" s="54"/>
    </row>
    <row r="2" spans="1:11" ht="22.5" customHeight="1">
      <c r="A2" s="39"/>
      <c r="B2" s="100" t="s">
        <v>165</v>
      </c>
      <c r="C2" s="46"/>
      <c r="D2" s="46"/>
      <c r="E2" s="46"/>
      <c r="F2" s="46"/>
      <c r="G2" s="99" t="s">
        <v>164</v>
      </c>
      <c r="H2" s="45"/>
      <c r="I2" s="45"/>
      <c r="J2" s="45"/>
      <c r="K2" s="45"/>
    </row>
    <row r="3" spans="1:11" s="44" customFormat="1" ht="26.25" customHeight="1">
      <c r="A3" s="38"/>
      <c r="B3" s="266" t="s">
        <v>52</v>
      </c>
      <c r="C3" s="268" t="s">
        <v>4</v>
      </c>
      <c r="D3" s="269"/>
      <c r="E3" s="268" t="s">
        <v>6</v>
      </c>
      <c r="F3" s="269"/>
      <c r="G3" s="266" t="s">
        <v>53</v>
      </c>
      <c r="H3" s="38"/>
    </row>
    <row r="4" spans="1:11" s="44" customFormat="1" ht="26.25" customHeight="1">
      <c r="A4" s="38"/>
      <c r="B4" s="267"/>
      <c r="C4" s="92" t="s">
        <v>54</v>
      </c>
      <c r="D4" s="92" t="s">
        <v>55</v>
      </c>
      <c r="E4" s="92" t="s">
        <v>54</v>
      </c>
      <c r="F4" s="92" t="s">
        <v>55</v>
      </c>
      <c r="G4" s="267"/>
      <c r="H4" s="38"/>
    </row>
    <row r="5" spans="1:11" s="44" customFormat="1" ht="22.5" customHeight="1">
      <c r="A5" s="38"/>
      <c r="B5" s="93" t="s">
        <v>56</v>
      </c>
      <c r="C5" s="94"/>
      <c r="D5" s="94"/>
      <c r="E5" s="94"/>
      <c r="F5" s="94"/>
      <c r="G5" s="95"/>
      <c r="H5" s="38"/>
    </row>
    <row r="6" spans="1:11" s="44" customFormat="1" ht="22.5" customHeight="1">
      <c r="A6" s="38"/>
      <c r="B6" s="93"/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38"/>
    </row>
    <row r="7" spans="1:11" s="44" customFormat="1" ht="22.5" customHeight="1">
      <c r="A7" s="38"/>
      <c r="B7" s="96" t="s">
        <v>57</v>
      </c>
      <c r="C7" s="97"/>
      <c r="D7" s="97"/>
      <c r="E7" s="97"/>
      <c r="F7" s="97"/>
      <c r="G7" s="97"/>
      <c r="H7" s="38"/>
    </row>
    <row r="8" spans="1:11" s="44" customFormat="1" ht="22.5" customHeight="1">
      <c r="A8" s="38"/>
      <c r="B8" s="96"/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38"/>
    </row>
    <row r="9" spans="1:11" s="44" customFormat="1" ht="22.5" customHeight="1">
      <c r="A9" s="38"/>
      <c r="B9" s="96" t="s">
        <v>58</v>
      </c>
      <c r="C9" s="97"/>
      <c r="D9" s="97"/>
      <c r="E9" s="97"/>
      <c r="F9" s="97"/>
      <c r="G9" s="97"/>
      <c r="H9" s="38"/>
    </row>
    <row r="10" spans="1:11" s="44" customFormat="1" ht="22.5" customHeight="1">
      <c r="A10" s="38"/>
      <c r="B10" s="96"/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38"/>
    </row>
    <row r="11" spans="1:11" s="44" customFormat="1" ht="22.5" customHeight="1">
      <c r="A11" s="38"/>
      <c r="B11" s="96" t="s">
        <v>59</v>
      </c>
      <c r="C11" s="97"/>
      <c r="D11" s="97"/>
      <c r="E11" s="97"/>
      <c r="F11" s="97"/>
      <c r="G11" s="97"/>
      <c r="H11" s="38"/>
    </row>
    <row r="12" spans="1:11" s="44" customFormat="1" ht="22.5" customHeight="1">
      <c r="A12" s="38"/>
      <c r="B12" s="96"/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38"/>
    </row>
    <row r="13" spans="1:11" s="44" customFormat="1" ht="22.5" customHeight="1">
      <c r="A13" s="38"/>
      <c r="B13" s="96" t="s">
        <v>60</v>
      </c>
      <c r="C13" s="97"/>
      <c r="D13" s="97"/>
      <c r="E13" s="97"/>
      <c r="F13" s="97"/>
      <c r="G13" s="97"/>
      <c r="H13" s="38"/>
    </row>
    <row r="14" spans="1:11" s="44" customFormat="1" ht="22.5" customHeight="1">
      <c r="A14" s="38"/>
      <c r="B14" s="96"/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38"/>
    </row>
    <row r="15" spans="1:11" s="44" customFormat="1" ht="22.5" customHeight="1">
      <c r="A15" s="38"/>
      <c r="B15" s="96" t="s">
        <v>61</v>
      </c>
      <c r="C15" s="97"/>
      <c r="D15" s="97"/>
      <c r="E15" s="97"/>
      <c r="F15" s="97"/>
      <c r="G15" s="97"/>
      <c r="H15" s="38"/>
    </row>
    <row r="16" spans="1:11" s="44" customFormat="1" ht="22.5" customHeight="1">
      <c r="A16" s="38"/>
      <c r="B16" s="96"/>
      <c r="C16" s="88">
        <v>0</v>
      </c>
      <c r="D16" s="87">
        <v>0</v>
      </c>
      <c r="E16" s="88">
        <v>0</v>
      </c>
      <c r="F16" s="87">
        <v>0</v>
      </c>
      <c r="G16" s="87">
        <f>C16+E16</f>
        <v>0</v>
      </c>
      <c r="H16" s="38"/>
    </row>
    <row r="17" spans="1:13" s="44" customFormat="1" ht="22.5" customHeight="1">
      <c r="A17" s="38"/>
      <c r="B17" s="98" t="s">
        <v>7</v>
      </c>
      <c r="C17" s="97">
        <f>SUM(C5:C16)</f>
        <v>0</v>
      </c>
      <c r="D17" s="97">
        <f>SUM(D5:D16)</f>
        <v>0</v>
      </c>
      <c r="E17" s="97">
        <f>SUM(E5:E16)</f>
        <v>0</v>
      </c>
      <c r="F17" s="97">
        <f>SUM(F5:F16)</f>
        <v>0</v>
      </c>
      <c r="G17" s="97">
        <f>SUM(G5:G16)</f>
        <v>0</v>
      </c>
      <c r="H17" s="38"/>
    </row>
    <row r="18" spans="1:13" ht="33.75" customHeight="1">
      <c r="A18" s="39"/>
      <c r="B18" s="43"/>
      <c r="C18" s="42"/>
      <c r="D18" s="42"/>
      <c r="E18" s="42"/>
      <c r="F18" s="42"/>
      <c r="G18" s="42"/>
      <c r="H18" s="40"/>
      <c r="I18" s="40"/>
      <c r="J18" s="40"/>
      <c r="K18" s="41"/>
      <c r="L18" s="39"/>
      <c r="M18" s="39"/>
    </row>
    <row r="19" spans="1:13">
      <c r="B19" s="39"/>
      <c r="C19" s="40"/>
      <c r="D19" s="40"/>
      <c r="E19" s="40"/>
      <c r="F19" s="40"/>
      <c r="G19" s="40"/>
      <c r="H19" s="40"/>
      <c r="I19" s="40"/>
    </row>
    <row r="20" spans="1:13">
      <c r="B20" s="39"/>
      <c r="C20" s="38"/>
      <c r="D20" s="38"/>
      <c r="E20" s="38"/>
      <c r="F20" s="38"/>
      <c r="G20" s="38"/>
      <c r="H20" s="38"/>
      <c r="I20" s="38"/>
    </row>
  </sheetData>
  <mergeCells count="4">
    <mergeCell ref="B3:B4"/>
    <mergeCell ref="C3:D3"/>
    <mergeCell ref="E3:F3"/>
    <mergeCell ref="G3:G4"/>
  </mergeCells>
  <phoneticPr fontId="3"/>
  <pageMargins left="0" right="0" top="0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J19"/>
  <sheetViews>
    <sheetView view="pageBreakPreview" zoomScaleNormal="100" zoomScaleSheetLayoutView="100" workbookViewId="0">
      <selection activeCell="G15" sqref="G15"/>
    </sheetView>
  </sheetViews>
  <sheetFormatPr defaultColWidth="9" defaultRowHeight="13.5"/>
  <cols>
    <col min="1" max="1" width="5.625" style="47" customWidth="1"/>
    <col min="2" max="2" width="34.375" style="176" customWidth="1"/>
    <col min="3" max="4" width="18.875" style="47" customWidth="1"/>
    <col min="5" max="5" width="3.5" style="47" customWidth="1"/>
    <col min="6" max="6" width="34.375" style="176" customWidth="1"/>
    <col min="7" max="8" width="18.875" style="47" customWidth="1"/>
    <col min="9" max="9" width="5.625" style="47" customWidth="1"/>
    <col min="10" max="16384" width="9" style="47"/>
  </cols>
  <sheetData>
    <row r="1" spans="2:8" ht="33.75" customHeight="1">
      <c r="B1" s="188"/>
    </row>
    <row r="2" spans="2:8" s="176" customFormat="1" ht="22.5" customHeight="1">
      <c r="B2" s="172" t="s">
        <v>62</v>
      </c>
      <c r="C2" s="173"/>
      <c r="D2" s="174" t="s">
        <v>164</v>
      </c>
      <c r="E2" s="173"/>
      <c r="F2" s="175" t="s">
        <v>63</v>
      </c>
      <c r="G2" s="173"/>
      <c r="H2" s="174" t="s">
        <v>164</v>
      </c>
    </row>
    <row r="3" spans="2:8" s="178" customFormat="1" ht="30" customHeight="1">
      <c r="B3" s="177" t="s">
        <v>52</v>
      </c>
      <c r="C3" s="177" t="s">
        <v>64</v>
      </c>
      <c r="D3" s="177" t="s">
        <v>65</v>
      </c>
      <c r="F3" s="177" t="s">
        <v>52</v>
      </c>
      <c r="G3" s="177" t="s">
        <v>64</v>
      </c>
      <c r="H3" s="177" t="s">
        <v>65</v>
      </c>
    </row>
    <row r="4" spans="2:8" s="53" customFormat="1" ht="18.75" customHeight="1">
      <c r="B4" s="179" t="s">
        <v>66</v>
      </c>
      <c r="C4" s="101"/>
      <c r="D4" s="101"/>
      <c r="F4" s="179" t="s">
        <v>66</v>
      </c>
      <c r="G4" s="101"/>
      <c r="H4" s="101"/>
    </row>
    <row r="5" spans="2:8" s="53" customFormat="1" ht="22.5" customHeight="1">
      <c r="B5" s="180" t="s">
        <v>67</v>
      </c>
      <c r="C5" s="102"/>
      <c r="D5" s="102"/>
      <c r="F5" s="180" t="s">
        <v>67</v>
      </c>
      <c r="G5" s="102"/>
      <c r="H5" s="102"/>
    </row>
    <row r="6" spans="2:8" s="53" customFormat="1" ht="22.5" customHeight="1">
      <c r="B6" s="181"/>
      <c r="C6" s="87">
        <v>0</v>
      </c>
      <c r="D6" s="87">
        <v>0</v>
      </c>
      <c r="F6" s="181"/>
      <c r="G6" s="87">
        <v>0</v>
      </c>
      <c r="H6" s="87">
        <v>0</v>
      </c>
    </row>
    <row r="7" spans="2:8" s="53" customFormat="1" ht="22.5" customHeight="1">
      <c r="B7" s="182" t="s">
        <v>61</v>
      </c>
      <c r="C7" s="87"/>
      <c r="D7" s="87"/>
      <c r="F7" s="182" t="s">
        <v>61</v>
      </c>
      <c r="G7" s="87"/>
      <c r="H7" s="87"/>
    </row>
    <row r="8" spans="2:8" s="53" customFormat="1" ht="22.5" customHeight="1">
      <c r="B8" s="182"/>
      <c r="C8" s="88">
        <v>0</v>
      </c>
      <c r="D8" s="87">
        <v>0</v>
      </c>
      <c r="F8" s="182"/>
      <c r="G8" s="88">
        <v>0</v>
      </c>
      <c r="H8" s="87">
        <v>0</v>
      </c>
    </row>
    <row r="9" spans="2:8" s="53" customFormat="1" ht="22.5" customHeight="1" thickBot="1">
      <c r="B9" s="183" t="s">
        <v>68</v>
      </c>
      <c r="C9" s="103">
        <f>SUM(C6:C8)</f>
        <v>0</v>
      </c>
      <c r="D9" s="103">
        <f>SUM(D6:D8)</f>
        <v>0</v>
      </c>
      <c r="F9" s="183" t="s">
        <v>68</v>
      </c>
      <c r="G9" s="103">
        <f>SUM(G6:G8)</f>
        <v>0</v>
      </c>
      <c r="H9" s="103">
        <f>SUM(H6:H8)</f>
        <v>0</v>
      </c>
    </row>
    <row r="10" spans="2:8" s="53" customFormat="1" ht="18.75" customHeight="1" thickTop="1">
      <c r="B10" s="184" t="s">
        <v>69</v>
      </c>
      <c r="C10" s="104"/>
      <c r="D10" s="104"/>
      <c r="F10" s="184" t="s">
        <v>69</v>
      </c>
      <c r="G10" s="104"/>
      <c r="H10" s="104"/>
    </row>
    <row r="11" spans="2:8" s="53" customFormat="1" ht="22.5" customHeight="1">
      <c r="B11" s="184" t="s">
        <v>70</v>
      </c>
      <c r="C11" s="104"/>
      <c r="D11" s="104"/>
      <c r="F11" s="184" t="s">
        <v>70</v>
      </c>
      <c r="G11" s="104"/>
      <c r="H11" s="104"/>
    </row>
    <row r="12" spans="2:8" s="53" customFormat="1" ht="22.5" customHeight="1">
      <c r="B12" s="181"/>
      <c r="C12" s="87">
        <v>0</v>
      </c>
      <c r="D12" s="87">
        <v>0</v>
      </c>
      <c r="E12" s="105"/>
      <c r="F12" s="181"/>
      <c r="G12" s="87">
        <v>0</v>
      </c>
      <c r="H12" s="87">
        <v>0</v>
      </c>
    </row>
    <row r="13" spans="2:8" s="53" customFormat="1" ht="22.5" customHeight="1">
      <c r="B13" s="181" t="s">
        <v>71</v>
      </c>
      <c r="C13" s="87"/>
      <c r="D13" s="87"/>
      <c r="F13" s="181" t="s">
        <v>71</v>
      </c>
      <c r="G13" s="87"/>
      <c r="H13" s="87"/>
    </row>
    <row r="14" spans="2:8" s="53" customFormat="1" ht="22.5" customHeight="1">
      <c r="B14" s="185" t="s">
        <v>199</v>
      </c>
      <c r="C14" s="101">
        <v>0</v>
      </c>
      <c r="D14" s="87">
        <v>0</v>
      </c>
      <c r="F14" s="185" t="s">
        <v>199</v>
      </c>
      <c r="G14" s="101">
        <v>1493712</v>
      </c>
      <c r="H14" s="87">
        <v>0</v>
      </c>
    </row>
    <row r="15" spans="2:8" s="53" customFormat="1" ht="22.5" customHeight="1" thickBot="1">
      <c r="B15" s="183" t="s">
        <v>68</v>
      </c>
      <c r="C15" s="103">
        <f>SUM(C12:C14)</f>
        <v>0</v>
      </c>
      <c r="D15" s="103">
        <f>SUM(D12:D14)</f>
        <v>0</v>
      </c>
      <c r="F15" s="183" t="s">
        <v>68</v>
      </c>
      <c r="G15" s="103">
        <f>SUM(G12:G14)</f>
        <v>1493712</v>
      </c>
      <c r="H15" s="103">
        <f>SUM(H12:H14)</f>
        <v>0</v>
      </c>
    </row>
    <row r="16" spans="2:8" s="53" customFormat="1" ht="22.5" customHeight="1" thickTop="1">
      <c r="B16" s="186" t="s">
        <v>7</v>
      </c>
      <c r="C16" s="102">
        <f>C9+C15</f>
        <v>0</v>
      </c>
      <c r="D16" s="102">
        <f>D9+D15</f>
        <v>0</v>
      </c>
      <c r="F16" s="186" t="s">
        <v>7</v>
      </c>
      <c r="G16" s="102">
        <f>G9+G15</f>
        <v>1493712</v>
      </c>
      <c r="H16" s="102">
        <f>H9+H15</f>
        <v>0</v>
      </c>
    </row>
    <row r="17" spans="2:10" ht="33.75" customHeight="1">
      <c r="B17" s="189"/>
      <c r="C17" s="52"/>
      <c r="D17" s="52"/>
      <c r="E17" s="51"/>
      <c r="F17" s="175"/>
      <c r="G17" s="51"/>
      <c r="H17" s="50"/>
      <c r="I17" s="48"/>
      <c r="J17" s="48"/>
    </row>
    <row r="18" spans="2:10" ht="18.75" customHeight="1">
      <c r="B18" s="190"/>
      <c r="C18" s="51"/>
      <c r="D18" s="51"/>
      <c r="E18" s="51"/>
      <c r="F18" s="175"/>
      <c r="G18" s="51"/>
      <c r="H18" s="50"/>
      <c r="I18" s="48"/>
      <c r="J18" s="48"/>
    </row>
    <row r="19" spans="2:10">
      <c r="B19" s="190"/>
      <c r="C19" s="49"/>
      <c r="D19" s="49"/>
      <c r="E19" s="49"/>
      <c r="F19" s="187"/>
      <c r="G19" s="48"/>
      <c r="H19" s="48"/>
      <c r="I19" s="48"/>
    </row>
  </sheetData>
  <phoneticPr fontId="3"/>
  <pageMargins left="0" right="0" top="0" bottom="0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L20"/>
  <sheetViews>
    <sheetView zoomScaleNormal="100" zoomScaleSheetLayoutView="100" workbookViewId="0">
      <selection activeCell="F12" sqref="F12"/>
    </sheetView>
  </sheetViews>
  <sheetFormatPr defaultRowHeight="13.5"/>
  <cols>
    <col min="1" max="1" width="5.625" customWidth="1"/>
    <col min="2" max="2" width="18.125" customWidth="1"/>
    <col min="3" max="12" width="15" customWidth="1"/>
    <col min="13" max="13" width="4.375" customWidth="1"/>
    <col min="14" max="14" width="5.375" customWidth="1"/>
  </cols>
  <sheetData>
    <row r="1" spans="1:12" ht="33.75" customHeight="1"/>
    <row r="2" spans="1:12" ht="33.75" customHeight="1">
      <c r="B2" s="114" t="s">
        <v>72</v>
      </c>
    </row>
    <row r="3" spans="1:12" ht="22.5" customHeight="1">
      <c r="A3" s="3"/>
      <c r="B3" s="113" t="s">
        <v>73</v>
      </c>
      <c r="C3" s="24"/>
      <c r="D3" s="25"/>
      <c r="E3" s="25"/>
      <c r="F3" s="25"/>
      <c r="G3" s="25"/>
      <c r="H3" s="25"/>
      <c r="I3" s="25"/>
      <c r="J3" s="25"/>
      <c r="K3" s="25"/>
      <c r="L3" s="115" t="s">
        <v>164</v>
      </c>
    </row>
    <row r="4" spans="1:12" ht="18.75" customHeight="1">
      <c r="A4" s="3"/>
      <c r="B4" s="272" t="s">
        <v>49</v>
      </c>
      <c r="C4" s="270" t="s">
        <v>74</v>
      </c>
      <c r="D4" s="106"/>
      <c r="E4" s="275" t="s">
        <v>75</v>
      </c>
      <c r="F4" s="272" t="s">
        <v>76</v>
      </c>
      <c r="G4" s="272" t="s">
        <v>77</v>
      </c>
      <c r="H4" s="272" t="s">
        <v>78</v>
      </c>
      <c r="I4" s="270" t="s">
        <v>79</v>
      </c>
      <c r="J4" s="107"/>
      <c r="K4" s="108"/>
      <c r="L4" s="272" t="s">
        <v>80</v>
      </c>
    </row>
    <row r="5" spans="1:12" ht="18.75" customHeight="1">
      <c r="A5" s="3"/>
      <c r="B5" s="274"/>
      <c r="C5" s="273"/>
      <c r="D5" s="109" t="s">
        <v>81</v>
      </c>
      <c r="E5" s="276"/>
      <c r="F5" s="273"/>
      <c r="G5" s="273"/>
      <c r="H5" s="273"/>
      <c r="I5" s="271"/>
      <c r="J5" s="110" t="s">
        <v>82</v>
      </c>
      <c r="K5" s="110" t="s">
        <v>83</v>
      </c>
      <c r="L5" s="273"/>
    </row>
    <row r="6" spans="1:12" ht="22.5" customHeight="1">
      <c r="A6" s="3"/>
      <c r="B6" s="111" t="s">
        <v>84</v>
      </c>
      <c r="C6" s="116">
        <f t="shared" ref="C6:H6" si="0">SUBTOTAL(9,C7:C12)</f>
        <v>6790091</v>
      </c>
      <c r="D6" s="117">
        <f t="shared" si="0"/>
        <v>611130</v>
      </c>
      <c r="E6" s="118">
        <f t="shared" si="0"/>
        <v>6790091</v>
      </c>
      <c r="F6" s="119">
        <f t="shared" si="0"/>
        <v>0</v>
      </c>
      <c r="G6" s="119">
        <f t="shared" si="0"/>
        <v>0</v>
      </c>
      <c r="H6" s="119">
        <f t="shared" si="0"/>
        <v>0</v>
      </c>
      <c r="I6" s="119">
        <f t="shared" ref="I6:K6" si="1">SUBTOTAL(9,I7:I12)</f>
        <v>0</v>
      </c>
      <c r="J6" s="119">
        <f t="shared" si="1"/>
        <v>0</v>
      </c>
      <c r="K6" s="119">
        <f t="shared" si="1"/>
        <v>0</v>
      </c>
      <c r="L6" s="119">
        <f>SUBTOTAL(9,L7:L12)</f>
        <v>0</v>
      </c>
    </row>
    <row r="7" spans="1:12" ht="22.5" customHeight="1">
      <c r="A7" s="3"/>
      <c r="B7" s="111" t="s">
        <v>85</v>
      </c>
      <c r="C7" s="116">
        <f t="shared" ref="C7:C12" si="2">E7+F7+G7+H7+I7+L7</f>
        <v>0</v>
      </c>
      <c r="D7" s="163">
        <v>0</v>
      </c>
      <c r="E7" s="164">
        <v>0</v>
      </c>
      <c r="F7" s="165">
        <v>0</v>
      </c>
      <c r="G7" s="165">
        <v>0</v>
      </c>
      <c r="H7" s="165">
        <v>0</v>
      </c>
      <c r="I7" s="165">
        <v>0</v>
      </c>
      <c r="J7" s="165">
        <v>0</v>
      </c>
      <c r="K7" s="165">
        <v>0</v>
      </c>
      <c r="L7" s="165">
        <v>0</v>
      </c>
    </row>
    <row r="8" spans="1:12" ht="22.5" customHeight="1">
      <c r="A8" s="3"/>
      <c r="B8" s="111" t="s">
        <v>86</v>
      </c>
      <c r="C8" s="116">
        <f t="shared" si="2"/>
        <v>0</v>
      </c>
      <c r="D8" s="163">
        <v>0</v>
      </c>
      <c r="E8" s="164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v>0</v>
      </c>
    </row>
    <row r="9" spans="1:12" ht="22.5" customHeight="1">
      <c r="A9" s="3"/>
      <c r="B9" s="111" t="s">
        <v>87</v>
      </c>
      <c r="C9" s="116">
        <f t="shared" si="2"/>
        <v>0</v>
      </c>
      <c r="D9" s="163">
        <v>0</v>
      </c>
      <c r="E9" s="164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</row>
    <row r="10" spans="1:12" ht="22.5" customHeight="1">
      <c r="A10" s="3"/>
      <c r="B10" s="111" t="s">
        <v>88</v>
      </c>
      <c r="C10" s="116">
        <f t="shared" si="2"/>
        <v>0</v>
      </c>
      <c r="D10" s="163">
        <v>0</v>
      </c>
      <c r="E10" s="164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</row>
    <row r="11" spans="1:12" ht="22.5" customHeight="1">
      <c r="A11" s="3"/>
      <c r="B11" s="111" t="s">
        <v>89</v>
      </c>
      <c r="C11" s="116">
        <v>6790091</v>
      </c>
      <c r="D11" s="163">
        <v>611130</v>
      </c>
      <c r="E11" s="164">
        <v>6790091</v>
      </c>
      <c r="F11" s="165">
        <v>0</v>
      </c>
      <c r="G11" s="165">
        <v>0</v>
      </c>
      <c r="H11" s="165">
        <v>0</v>
      </c>
      <c r="I11" s="165">
        <v>0</v>
      </c>
      <c r="J11" s="165">
        <v>0</v>
      </c>
      <c r="K11" s="165">
        <v>0</v>
      </c>
      <c r="L11" s="165">
        <v>0</v>
      </c>
    </row>
    <row r="12" spans="1:12" ht="22.5" customHeight="1">
      <c r="A12" s="3"/>
      <c r="B12" s="111" t="s">
        <v>90</v>
      </c>
      <c r="C12" s="116">
        <f t="shared" si="2"/>
        <v>0</v>
      </c>
      <c r="D12" s="163">
        <v>0</v>
      </c>
      <c r="E12" s="164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</row>
    <row r="13" spans="1:12" ht="22.5" customHeight="1">
      <c r="A13" s="3"/>
      <c r="B13" s="111" t="s">
        <v>91</v>
      </c>
      <c r="C13" s="116">
        <f>SUBTOTAL(9,C14:C17)</f>
        <v>0</v>
      </c>
      <c r="D13" s="163">
        <f>SUBTOTAL(9,D14:D17)</f>
        <v>0</v>
      </c>
      <c r="E13" s="164">
        <f>SUBTOTAL(9,E14:E17)</f>
        <v>0</v>
      </c>
      <c r="F13" s="165">
        <f>SUBTOTAL(9,F14:F17)</f>
        <v>0</v>
      </c>
      <c r="G13" s="165">
        <f>SUBTOTAL(9,G14:G17)</f>
        <v>0</v>
      </c>
      <c r="H13" s="165">
        <f t="shared" ref="H13:K13" si="3">SUBTOTAL(9,H14:H17)</f>
        <v>0</v>
      </c>
      <c r="I13" s="165">
        <f t="shared" si="3"/>
        <v>0</v>
      </c>
      <c r="J13" s="165">
        <f t="shared" si="3"/>
        <v>0</v>
      </c>
      <c r="K13" s="165">
        <f t="shared" si="3"/>
        <v>0</v>
      </c>
      <c r="L13" s="165">
        <f>SUBTOTAL(9,L14:L17)</f>
        <v>0</v>
      </c>
    </row>
    <row r="14" spans="1:12" ht="22.5" customHeight="1">
      <c r="A14" s="3"/>
      <c r="B14" s="111" t="s">
        <v>92</v>
      </c>
      <c r="C14" s="116">
        <f>E14+F14+G14+H14+I14+L14</f>
        <v>0</v>
      </c>
      <c r="D14" s="163">
        <v>0</v>
      </c>
      <c r="E14" s="164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</row>
    <row r="15" spans="1:12" ht="22.5" customHeight="1">
      <c r="A15" s="3"/>
      <c r="B15" s="111" t="s">
        <v>93</v>
      </c>
      <c r="C15" s="116">
        <f>E15+F15+G15+H15+I15+L15</f>
        <v>0</v>
      </c>
      <c r="D15" s="163">
        <v>0</v>
      </c>
      <c r="E15" s="164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</row>
    <row r="16" spans="1:12" ht="22.5" customHeight="1">
      <c r="A16" s="3"/>
      <c r="B16" s="111" t="s">
        <v>94</v>
      </c>
      <c r="C16" s="116">
        <f>E16+F16+G16+H16+I16+L16</f>
        <v>0</v>
      </c>
      <c r="D16" s="163">
        <v>0</v>
      </c>
      <c r="E16" s="164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</row>
    <row r="17" spans="1:12" ht="22.5" customHeight="1">
      <c r="A17" s="3"/>
      <c r="B17" s="111" t="s">
        <v>95</v>
      </c>
      <c r="C17" s="116">
        <f>E17+F17+G17+H17+I17+L17</f>
        <v>0</v>
      </c>
      <c r="D17" s="163">
        <v>0</v>
      </c>
      <c r="E17" s="164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</row>
    <row r="18" spans="1:12" ht="22.5" customHeight="1">
      <c r="A18" s="3"/>
      <c r="B18" s="112" t="s">
        <v>40</v>
      </c>
      <c r="C18" s="121">
        <f t="shared" ref="C18:H18" si="4">SUBTOTAL(9,C6:C17)</f>
        <v>6790091</v>
      </c>
      <c r="D18" s="120">
        <f t="shared" si="4"/>
        <v>611130</v>
      </c>
      <c r="E18" s="118">
        <f t="shared" si="4"/>
        <v>6790091</v>
      </c>
      <c r="F18" s="119">
        <f t="shared" si="4"/>
        <v>0</v>
      </c>
      <c r="G18" s="119">
        <f t="shared" si="4"/>
        <v>0</v>
      </c>
      <c r="H18" s="119">
        <f t="shared" si="4"/>
        <v>0</v>
      </c>
      <c r="I18" s="119">
        <f t="shared" ref="I18:K18" si="5">SUBTOTAL(9,I6:I17)</f>
        <v>0</v>
      </c>
      <c r="J18" s="119">
        <f t="shared" si="5"/>
        <v>0</v>
      </c>
      <c r="K18" s="119">
        <f t="shared" si="5"/>
        <v>0</v>
      </c>
      <c r="L18" s="119">
        <f>SUBTOTAL(9,L6:L17)</f>
        <v>0</v>
      </c>
    </row>
    <row r="19" spans="1:12" ht="33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2" customHeight="1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ageMargins left="0" right="0" top="0" bottom="0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M19"/>
  <sheetViews>
    <sheetView view="pageBreakPreview" zoomScaleNormal="80" zoomScaleSheetLayoutView="100" workbookViewId="0">
      <selection activeCell="J6" sqref="J6"/>
    </sheetView>
  </sheetViews>
  <sheetFormatPr defaultColWidth="9" defaultRowHeight="13.5"/>
  <cols>
    <col min="1" max="1" width="5.625" style="74" customWidth="1"/>
    <col min="2" max="2" width="18.125" style="74" customWidth="1"/>
    <col min="3" max="11" width="12.5" style="74" customWidth="1"/>
    <col min="12" max="12" width="5.625" style="74" customWidth="1"/>
    <col min="13" max="13" width="13.625" style="74" customWidth="1"/>
    <col min="14" max="16384" width="9" style="61"/>
  </cols>
  <sheetData>
    <row r="1" spans="2:13" s="74" customFormat="1" ht="33.75" customHeight="1"/>
    <row r="2" spans="2:13" s="74" customFormat="1" ht="22.5" customHeight="1">
      <c r="B2" s="74" t="s">
        <v>96</v>
      </c>
      <c r="C2" s="122"/>
      <c r="D2" s="122"/>
      <c r="E2" s="122"/>
      <c r="F2" s="122"/>
      <c r="G2" s="122"/>
      <c r="H2" s="122"/>
      <c r="I2" s="122"/>
      <c r="J2" s="123" t="s">
        <v>164</v>
      </c>
      <c r="L2" s="122"/>
    </row>
    <row r="3" spans="2:13" s="74" customFormat="1" ht="22.5" customHeight="1">
      <c r="B3" s="277" t="s">
        <v>74</v>
      </c>
      <c r="C3" s="285" t="s">
        <v>97</v>
      </c>
      <c r="D3" s="260" t="s">
        <v>98</v>
      </c>
      <c r="E3" s="260" t="s">
        <v>99</v>
      </c>
      <c r="F3" s="260" t="s">
        <v>100</v>
      </c>
      <c r="G3" s="260" t="s">
        <v>101</v>
      </c>
      <c r="H3" s="260" t="s">
        <v>102</v>
      </c>
      <c r="I3" s="260" t="s">
        <v>103</v>
      </c>
      <c r="J3" s="260" t="s">
        <v>104</v>
      </c>
    </row>
    <row r="4" spans="2:13" s="74" customFormat="1" ht="22.5" customHeight="1">
      <c r="B4" s="278"/>
      <c r="C4" s="286"/>
      <c r="D4" s="261"/>
      <c r="E4" s="261"/>
      <c r="F4" s="261"/>
      <c r="G4" s="261"/>
      <c r="H4" s="261"/>
      <c r="I4" s="261"/>
      <c r="J4" s="261"/>
    </row>
    <row r="5" spans="2:13" s="74" customFormat="1" ht="30" customHeight="1">
      <c r="B5" s="124">
        <f>SUM(C5:I5)</f>
        <v>6790091</v>
      </c>
      <c r="C5" s="125">
        <v>6790091</v>
      </c>
      <c r="D5" s="126">
        <v>0</v>
      </c>
      <c r="E5" s="126">
        <v>0</v>
      </c>
      <c r="F5" s="126">
        <v>0</v>
      </c>
      <c r="G5" s="126">
        <v>0</v>
      </c>
      <c r="H5" s="126">
        <v>0</v>
      </c>
      <c r="I5" s="126">
        <v>0</v>
      </c>
      <c r="J5" s="127">
        <f>13274/B5</f>
        <v>1.9549075262761573E-3</v>
      </c>
      <c r="L5" s="128"/>
      <c r="M5" s="128"/>
    </row>
    <row r="6" spans="2:13" s="74" customFormat="1"/>
    <row r="7" spans="2:13" s="74" customFormat="1"/>
    <row r="8" spans="2:13" s="74" customFormat="1" ht="22.5" customHeight="1">
      <c r="B8" s="74" t="s">
        <v>105</v>
      </c>
      <c r="C8" s="122"/>
      <c r="D8" s="122"/>
      <c r="E8" s="122"/>
      <c r="F8" s="122"/>
      <c r="G8" s="122"/>
      <c r="H8" s="122"/>
      <c r="I8" s="122"/>
      <c r="J8" s="122"/>
      <c r="K8" s="123" t="s">
        <v>164</v>
      </c>
    </row>
    <row r="9" spans="2:13" s="74" customFormat="1" ht="22.5" customHeight="1">
      <c r="B9" s="277" t="s">
        <v>74</v>
      </c>
      <c r="C9" s="285" t="s">
        <v>106</v>
      </c>
      <c r="D9" s="260" t="s">
        <v>107</v>
      </c>
      <c r="E9" s="260" t="s">
        <v>108</v>
      </c>
      <c r="F9" s="260" t="s">
        <v>109</v>
      </c>
      <c r="G9" s="260" t="s">
        <v>110</v>
      </c>
      <c r="H9" s="260" t="s">
        <v>111</v>
      </c>
      <c r="I9" s="260" t="s">
        <v>112</v>
      </c>
      <c r="J9" s="260" t="s">
        <v>113</v>
      </c>
      <c r="K9" s="260" t="s">
        <v>114</v>
      </c>
    </row>
    <row r="10" spans="2:13" s="74" customFormat="1" ht="22.5" customHeight="1">
      <c r="B10" s="278"/>
      <c r="C10" s="286"/>
      <c r="D10" s="261"/>
      <c r="E10" s="261"/>
      <c r="F10" s="261"/>
      <c r="G10" s="261"/>
      <c r="H10" s="261"/>
      <c r="I10" s="261"/>
      <c r="J10" s="261"/>
      <c r="K10" s="261"/>
    </row>
    <row r="11" spans="2:13" s="74" customFormat="1" ht="30" customHeight="1">
      <c r="B11" s="129">
        <f>SUM(C11:K11)</f>
        <v>6790091</v>
      </c>
      <c r="C11" s="125">
        <v>611130</v>
      </c>
      <c r="D11" s="126">
        <v>612352</v>
      </c>
      <c r="E11" s="126">
        <v>613578</v>
      </c>
      <c r="F11" s="126">
        <v>614805</v>
      </c>
      <c r="G11" s="126">
        <v>616036</v>
      </c>
      <c r="H11" s="126">
        <v>3098721</v>
      </c>
      <c r="I11" s="126">
        <v>623469</v>
      </c>
      <c r="J11" s="126">
        <v>0</v>
      </c>
      <c r="K11" s="126">
        <v>0</v>
      </c>
    </row>
    <row r="12" spans="2:13" s="74" customFormat="1"/>
    <row r="13" spans="2:13" s="74" customFormat="1"/>
    <row r="14" spans="2:13" s="74" customFormat="1" ht="22.5" customHeight="1">
      <c r="B14" s="74" t="s">
        <v>115</v>
      </c>
      <c r="E14" s="122"/>
      <c r="F14" s="122"/>
      <c r="G14" s="122"/>
      <c r="H14" s="123" t="s">
        <v>164</v>
      </c>
    </row>
    <row r="15" spans="2:13" s="74" customFormat="1" ht="22.5" customHeight="1">
      <c r="B15" s="277" t="s">
        <v>116</v>
      </c>
      <c r="C15" s="279" t="s">
        <v>117</v>
      </c>
      <c r="D15" s="280"/>
      <c r="E15" s="280"/>
      <c r="F15" s="280"/>
      <c r="G15" s="280"/>
      <c r="H15" s="281"/>
    </row>
    <row r="16" spans="2:13" s="74" customFormat="1" ht="22.5" customHeight="1">
      <c r="B16" s="278"/>
      <c r="C16" s="282"/>
      <c r="D16" s="283"/>
      <c r="E16" s="283"/>
      <c r="F16" s="283"/>
      <c r="G16" s="283"/>
      <c r="H16" s="284"/>
    </row>
    <row r="17" spans="2:8" s="74" customFormat="1" ht="30" customHeight="1">
      <c r="B17" s="130">
        <v>0</v>
      </c>
      <c r="C17" s="287"/>
      <c r="D17" s="243"/>
      <c r="E17" s="243"/>
      <c r="F17" s="243"/>
      <c r="G17" s="243"/>
      <c r="H17" s="229"/>
    </row>
    <row r="18" spans="2:8" s="74" customFormat="1" ht="33.75" customHeight="1"/>
    <row r="19" spans="2:8" s="74" customFormat="1"/>
  </sheetData>
  <mergeCells count="22">
    <mergeCell ref="C17:H17"/>
    <mergeCell ref="H9:H10"/>
    <mergeCell ref="I9:I10"/>
    <mergeCell ref="J9:J10"/>
    <mergeCell ref="K9:K10"/>
    <mergeCell ref="F9:F10"/>
    <mergeCell ref="B15:B16"/>
    <mergeCell ref="C15:H16"/>
    <mergeCell ref="H3:H4"/>
    <mergeCell ref="I3:I4"/>
    <mergeCell ref="J3:J4"/>
    <mergeCell ref="G9:G10"/>
    <mergeCell ref="B3:B4"/>
    <mergeCell ref="C3:C4"/>
    <mergeCell ref="D3:D4"/>
    <mergeCell ref="E3:E4"/>
    <mergeCell ref="F3:F4"/>
    <mergeCell ref="G3:G4"/>
    <mergeCell ref="B9:B10"/>
    <mergeCell ref="C9:C10"/>
    <mergeCell ref="D9:D10"/>
    <mergeCell ref="E9:E10"/>
  </mergeCells>
  <phoneticPr fontId="3"/>
  <pageMargins left="0" right="0" top="0" bottom="0" header="0.31496062992125984" footer="0.31496062992125984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H10"/>
  <sheetViews>
    <sheetView zoomScaleNormal="100" zoomScaleSheetLayoutView="100" workbookViewId="0">
      <selection activeCell="D8" sqref="D8"/>
    </sheetView>
  </sheetViews>
  <sheetFormatPr defaultRowHeight="13.5"/>
  <cols>
    <col min="1" max="1" width="5.625" customWidth="1"/>
    <col min="2" max="7" width="18.875" customWidth="1"/>
    <col min="8" max="8" width="5.625" customWidth="1"/>
  </cols>
  <sheetData>
    <row r="1" spans="2:8" ht="33.75" customHeight="1">
      <c r="B1" s="57"/>
    </row>
    <row r="2" spans="2:8" ht="22.5" customHeight="1">
      <c r="B2" s="131" t="s">
        <v>118</v>
      </c>
      <c r="G2" s="115" t="s">
        <v>164</v>
      </c>
    </row>
    <row r="3" spans="2:8" s="1" customFormat="1" ht="23.1" customHeight="1">
      <c r="B3" s="265" t="s">
        <v>119</v>
      </c>
      <c r="C3" s="265" t="s">
        <v>120</v>
      </c>
      <c r="D3" s="265" t="s">
        <v>121</v>
      </c>
      <c r="E3" s="289" t="s">
        <v>122</v>
      </c>
      <c r="F3" s="290"/>
      <c r="G3" s="265" t="s">
        <v>123</v>
      </c>
      <c r="H3" s="16"/>
    </row>
    <row r="4" spans="2:8" s="1" customFormat="1" ht="23.1" customHeight="1">
      <c r="B4" s="288"/>
      <c r="C4" s="288"/>
      <c r="D4" s="288"/>
      <c r="E4" s="60" t="s">
        <v>124</v>
      </c>
      <c r="F4" s="60" t="s">
        <v>125</v>
      </c>
      <c r="G4" s="288"/>
      <c r="H4" s="16"/>
    </row>
    <row r="5" spans="2:8" s="1" customFormat="1" ht="27" customHeight="1">
      <c r="B5" s="20" t="s">
        <v>169</v>
      </c>
      <c r="C5" s="87">
        <v>0</v>
      </c>
      <c r="D5" s="87">
        <v>0</v>
      </c>
      <c r="E5" s="87">
        <v>0</v>
      </c>
      <c r="F5" s="87">
        <v>0</v>
      </c>
      <c r="G5" s="87">
        <f>C5+D5-E5-F5</f>
        <v>0</v>
      </c>
      <c r="H5" s="16"/>
    </row>
    <row r="6" spans="2:8" s="1" customFormat="1" ht="27" customHeight="1">
      <c r="B6" s="20" t="s">
        <v>170</v>
      </c>
      <c r="C6" s="87">
        <v>95552000</v>
      </c>
      <c r="D6" s="88">
        <v>4313000</v>
      </c>
      <c r="E6" s="88">
        <v>0</v>
      </c>
      <c r="F6" s="88">
        <v>0</v>
      </c>
      <c r="G6" s="87">
        <f t="shared" ref="G6:G7" si="0">C6+D6-E6-F6</f>
        <v>99865000</v>
      </c>
      <c r="H6" s="16"/>
    </row>
    <row r="7" spans="2:8" s="1" customFormat="1" ht="27" customHeight="1">
      <c r="B7" s="20" t="s">
        <v>171</v>
      </c>
      <c r="C7" s="87">
        <v>0</v>
      </c>
      <c r="D7" s="88">
        <v>0</v>
      </c>
      <c r="E7" s="88">
        <v>0</v>
      </c>
      <c r="F7" s="88">
        <v>0</v>
      </c>
      <c r="G7" s="87">
        <f t="shared" si="0"/>
        <v>0</v>
      </c>
      <c r="H7" s="16"/>
    </row>
    <row r="8" spans="2:8" s="1" customFormat="1" ht="27" customHeight="1">
      <c r="B8" s="20" t="s">
        <v>172</v>
      </c>
      <c r="C8" s="87">
        <v>5681447</v>
      </c>
      <c r="D8" s="87">
        <v>5685070</v>
      </c>
      <c r="E8" s="87">
        <v>5681447</v>
      </c>
      <c r="F8" s="87">
        <v>0</v>
      </c>
      <c r="G8" s="87">
        <f>C8+D8-E8-F8</f>
        <v>5685070</v>
      </c>
      <c r="H8" s="16"/>
    </row>
    <row r="9" spans="2:8" s="1" customFormat="1" ht="29.1" customHeight="1">
      <c r="B9" s="17" t="s">
        <v>7</v>
      </c>
      <c r="C9" s="87">
        <f>SUM(C5:C8)</f>
        <v>101233447</v>
      </c>
      <c r="D9" s="87">
        <f>SUM(D5:D8)</f>
        <v>9998070</v>
      </c>
      <c r="E9" s="87">
        <f>SUM(E5:E8)</f>
        <v>5681447</v>
      </c>
      <c r="F9" s="87">
        <f>SUM(F5:F8)</f>
        <v>0</v>
      </c>
      <c r="G9" s="87">
        <f>SUM(G5:G8)</f>
        <v>105550070</v>
      </c>
      <c r="H9" s="16"/>
    </row>
    <row r="10" spans="2:8" ht="33.75" customHeight="1"/>
  </sheetData>
  <mergeCells count="5">
    <mergeCell ref="B3:B4"/>
    <mergeCell ref="C3:C4"/>
    <mergeCell ref="D3:D4"/>
    <mergeCell ref="E3:F3"/>
    <mergeCell ref="G3:G4"/>
  </mergeCells>
  <phoneticPr fontId="3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確認用</vt:lpstr>
      <vt:lpstr>有形固定資産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確認用!Print_Area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2019-11-29T03:20:51Z</cp:lastPrinted>
  <dcterms:created xsi:type="dcterms:W3CDTF">2014-03-27T08:10:30Z</dcterms:created>
  <dcterms:modified xsi:type="dcterms:W3CDTF">2022-11-28T00:55:18Z</dcterms:modified>
  <cp:category/>
  <cp:contentStatus/>
</cp:coreProperties>
</file>